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stislav.otevrel" reservationPassword="0"/>
  <workbookPr/>
  <bookViews>
    <workbookView xWindow="240" yWindow="120" windowWidth="14940" windowHeight="9225" activeTab="0"/>
  </bookViews>
  <sheets>
    <sheet name="Rekapitulace" sheetId="1" r:id="rId1"/>
    <sheet name="SO 002" sheetId="2" r:id="rId2"/>
    <sheet name="SO 101" sheetId="3" r:id="rId3"/>
    <sheet name="SO 101.1" sheetId="4" r:id="rId4"/>
    <sheet name="SO 101.2" sheetId="5" r:id="rId5"/>
    <sheet name="SO 101.3" sheetId="6" r:id="rId6"/>
    <sheet name="SO 101.4" sheetId="7" r:id="rId7"/>
    <sheet name="SO 182" sheetId="8" r:id="rId8"/>
    <sheet name="SO 201" sheetId="9" r:id="rId9"/>
  </sheets>
  <definedNames/>
  <calcPr/>
  <webPublishing/>
</workbook>
</file>

<file path=xl/sharedStrings.xml><?xml version="1.0" encoding="utf-8"?>
<sst xmlns="http://schemas.openxmlformats.org/spreadsheetml/2006/main" count="3085" uniqueCount="790">
  <si>
    <t>Firma: Firma</t>
  </si>
  <si>
    <t>Rekapitulace ceny</t>
  </si>
  <si>
    <t>Stavba: 21080 - III/35725 České Milovy - most ev.č. 35725-4</t>
  </si>
  <si>
    <t xml:space="preserve">Varianta: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</si>
  <si>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</si>
  <si>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</si>
  <si>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</si>
  <si>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</si>
  <si>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</si>
  <si>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</si>
  <si>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</si>
  <si>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</si>
  <si>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</si>
  <si>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</si>
  <si>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</si>
  <si>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21080</t>
  </si>
  <si>
    <t>III/35725 České Milovy - most ev.č. 35725-4</t>
  </si>
  <si>
    <t>O</t>
  </si>
  <si>
    <t>Rozpočet:</t>
  </si>
  <si>
    <t>0,00</t>
  </si>
  <si>
    <t>15,00</t>
  </si>
  <si>
    <t>21,00</t>
  </si>
  <si>
    <t>3</t>
  </si>
  <si>
    <t>2</t>
  </si>
  <si>
    <t>SO 002</t>
  </si>
  <si>
    <t>Všeobecná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</si>
  <si>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</si>
  <si>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</si>
  <si>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</si>
  <si>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</si>
  <si>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</si>
  <si>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</si>
  <si>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</si>
  <si>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</si>
  <si>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</si>
  <si>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</si>
  <si>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</si>
  <si>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</si>
  <si>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</si>
  <si>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</si>
  <si>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</si>
  <si>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</si>
  <si>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</si>
  <si>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</si>
  <si>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</si>
  <si>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</si>
  <si>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</si>
  <si>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</si>
  <si>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</si>
  <si>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KPL</t>
  </si>
  <si>
    <t>PP</t>
  </si>
  <si>
    <t>Vytyčení a ochrana všech dotčených IS během celé stavby</t>
  </si>
  <si>
    <t>VV</t>
  </si>
  <si>
    <t/>
  </si>
  <si>
    <t>TS</t>
  </si>
  <si>
    <t>zahrnuje veškeré náklady spojené s objednatelem požadovanými zařízeními</t>
  </si>
  <si>
    <t>b</t>
  </si>
  <si>
    <t>zajištění dřevěného sloupu CETIN během výstavby propustku SO101.4</t>
  </si>
  <si>
    <t>02780</t>
  </si>
  <si>
    <t>POMOC PRÁCE ZŘÍZ NEBO ZAJIŠŤ ZEMNÍKY A SKLÁDKY</t>
  </si>
  <si>
    <t>zajištění prostoru a zřízení zemníku</t>
  </si>
  <si>
    <t>zahrnuje veškeré náklady spojené s objednatelem požadovanými zařízeními (nezahrnuje poplatky za získanou nebo uloženou zeminu)</t>
  </si>
  <si>
    <t>02811</t>
  </si>
  <si>
    <t>PRŮZKUMNÉ PRÁCE GEOTECHNICKÉ NA POVRCHU</t>
  </si>
  <si>
    <t>Dohled při provádění mikropilot geotechnikem + posudek zeminy/podkladních nestmelených vrstev vozovky pro zpětné využití</t>
  </si>
  <si>
    <t>zahrnuje veškeré náklady spojené s objednatelem požadovanými pracemi</t>
  </si>
  <si>
    <t>02841</t>
  </si>
  <si>
    <t>PRŮZKUMNÉ PRÁCE ŽIVOTNÍHO PROSTŘEDÍ NA POVRCHU</t>
  </si>
  <si>
    <t>ichtyologický průzkum okolí dle vyj.č. 05037/ZV/21 AOPK</t>
  </si>
  <si>
    <t>02910</t>
  </si>
  <si>
    <t>OSTATNÍ POŽADAVKY - ZEMĚMĚŘIČSKÁ MĚŘENÍ</t>
  </si>
  <si>
    <t>vytyčení nově budovaných konstrukcí během stavby</t>
  </si>
  <si>
    <t>zahrnuje veškeré náklady spojené s objednatelem požadovanými pracemi,   
- pro stanovení orientační investorské ceny určete jednotkovou cenu jako 1% odhadované ceny stavby</t>
  </si>
  <si>
    <t>7</t>
  </si>
  <si>
    <t>vytyčení stavby vč. záborů a obvodu staveniště</t>
  </si>
  <si>
    <t>8</t>
  </si>
  <si>
    <t>c</t>
  </si>
  <si>
    <t>geodetické zaměření skutečného stavu po provedení stavby</t>
  </si>
  <si>
    <t>d</t>
  </si>
  <si>
    <t>Geometrický oddělovací plán vč. projednání s vlastníky pozemků, Krajem Vysočina a KSUS Vysočiny a podání na KÚ, vč. 13x tisku</t>
  </si>
  <si>
    <t>02940</t>
  </si>
  <si>
    <t>OSTATNÍ POŽADAVKY - VYPRACOVÁNÍ DOKUMENTACE</t>
  </si>
  <si>
    <t>aktualizace HAP a POP vč. projednání a schválení u příslušných úřadů</t>
  </si>
  <si>
    <t>11</t>
  </si>
  <si>
    <t>029412</t>
  </si>
  <si>
    <t>OSTATNÍ POŽADAVKY - VYPRACOVÁNÍ MOSTNÍHO LISTU</t>
  </si>
  <si>
    <t>KUS</t>
  </si>
  <si>
    <t>vypracování ML vč. přepočtu zatížitelnosti, vč. tisku a vložení do BMS (dle ČSN 73 6220, 736221 a 736222)</t>
  </si>
  <si>
    <t>12</t>
  </si>
  <si>
    <t>02943</t>
  </si>
  <si>
    <t>OSTATNÍ POŽADAVKY - VYPRACOVÁNÍ RDS</t>
  </si>
  <si>
    <t>Vypracování RDS SO201 vč. VTD prefabrikátů vč. 3x tisku</t>
  </si>
  <si>
    <t>13</t>
  </si>
  <si>
    <t>02944</t>
  </si>
  <si>
    <t>OSTAT POŽADAVKY - DOKUMENTACE SKUTEČ PROVEDENÍ V DIGIT FORMĚ</t>
  </si>
  <si>
    <t>Vypracování DSPS vč. 4x tisku</t>
  </si>
  <si>
    <t>14</t>
  </si>
  <si>
    <t>02950</t>
  </si>
  <si>
    <t>OSTATNÍ POŽADAVKY - POSUDKY, KONTROLY, REVIZNÍ ZPRÁVY</t>
  </si>
  <si>
    <t>Vypracování plánu konstrol a údržby včetně 3x tisku</t>
  </si>
  <si>
    <t>15</t>
  </si>
  <si>
    <t>029522</t>
  </si>
  <si>
    <t>OSTATNÍ POŽADAVKY - REVIZNÍ ZPRÁVY</t>
  </si>
  <si>
    <t>pasport okolí stavby před a po stavbě</t>
  </si>
  <si>
    <t>16</t>
  </si>
  <si>
    <t>029531</t>
  </si>
  <si>
    <t>OSTATNÍ POŽADAVKY - HLAVNÍ MOSTNÍ PROHLÍDKA</t>
  </si>
  <si>
    <t>první hlavní prohlídka mostu se zápisem do BMS vč. tisku (dle ČSN 73 6220, 736221 a 736222), vč. projednání, odsouhlasení a tisku</t>
  </si>
  <si>
    <t>položka zahrnuje :  
- úkony dle ČSN 73 6221  
- provedení hlavní mostní prohlídky oprávněnou fyzickou nebo právnickou osobou  
- vyhotovení záznamu (protokolu), který jednoznačně definuje stav mostu</t>
  </si>
  <si>
    <t>17</t>
  </si>
  <si>
    <t>02960</t>
  </si>
  <si>
    <t>OSTATNÍ POŽADAVKY - ODBORNÝ DOZOR</t>
  </si>
  <si>
    <t>veškerá nutná opatření dle plánu BOZP</t>
  </si>
  <si>
    <t>zahrnuje veškeré náklady spojené s objednatelem požadovaným dozorem</t>
  </si>
  <si>
    <t>18</t>
  </si>
  <si>
    <t>02990</t>
  </si>
  <si>
    <t>OSTATNÍ POŽADAVKY - INFORMAČNÍ TABULE</t>
  </si>
  <si>
    <t>Zhotovení, osazení po dobu stavby a odstranění informační tabule s označením  
stavby dle stavebního zákona. Velikost tabule 2,5 x1,75 m, dle předspisu kraje  
Vysočina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</si>
  <si>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</si>
  <si>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19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</si>
  <si>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</si>
  <si>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</si>
  <si>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</si>
  <si>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Vodorovné konstrukce</t>
  </si>
  <si>
    <t>20</t>
  </si>
  <si>
    <t>461314</t>
  </si>
  <si>
    <t>PATKY Z PROSTÉHO BETONU C25/30</t>
  </si>
  <si>
    <t>M3</t>
  </si>
  <si>
    <t>Obetonování patek sloupů CETIN, ČERPÁNO SE SOUHLASEM INVESTORA</t>
  </si>
  <si>
    <t>0,6*0,6*1*11=3,960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</si>
  <si>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</si>
  <si>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SO 101</t>
  </si>
  <si>
    <t>Rekonstrukce silnice III/35725</t>
  </si>
  <si>
    <t>014102</t>
  </si>
  <si>
    <t>POPLATKY ZA SKLÁDKU</t>
  </si>
  <si>
    <t>T</t>
  </si>
  <si>
    <t>Nevhodná zemina z výkopů.</t>
  </si>
  <si>
    <t>dle pol. 122738 367,482*1,6=587,971 [A] 
dle pol. 125738: 472,804*1,6=756,486 [B] 
dle pol. 132738 129,852*1,6=207,763 [C] 
Celkem: A+B+C=1 552,220 [D]</t>
  </si>
  <si>
    <t>zahrnuje veškeré poplatky provozovateli skládky související s uložením odpadu na skládce.</t>
  </si>
  <si>
    <t>zemina v případě výměny podloží (pol. 131838), ČERPÁNO SE SOUHLASEM INVESTORA</t>
  </si>
  <si>
    <t>dle pol. 131838 622,784*1,6=996,454 [A]</t>
  </si>
  <si>
    <t>Zemní práce</t>
  </si>
  <si>
    <t>113321</t>
  </si>
  <si>
    <t>ODSTRAN PODKL ZPEVNĚNÝCH PLOCH Z KAMENIVA NESTMEL, ODVOZ DO 1KM</t>
  </si>
  <si>
    <t>podkl. vrstvy vozovky tl. 340 mm, včetně odvozu na mezideponii (možné zpětné využití např. pro výměnu podloží)</t>
  </si>
  <si>
    <t>(483+763)*0,34+(81,5+159,5)*0,3*2*0,34=472,804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</si>
  <si>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</si>
  <si>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113331</t>
  </si>
  <si>
    <t>ODSTRAN PODKL ZPEVNĚNÝCH PLOCH S ASFALT POJIVEM, ODVOZ DO 1KM</t>
  </si>
  <si>
    <t>v celého úseku vč. mostu v průměrné tloušťce cca 160 mm (penetrační makadam) vč. včetně odvozu na meziskládku v místě stavby pro zpětné použití na vrstvu RS 0/45 CA (pol. 567504)</t>
  </si>
  <si>
    <t>1298*0,16=207,680 [A]</t>
  </si>
  <si>
    <t>12110</t>
  </si>
  <si>
    <t>SEJMUTÍ ORNICE NEBO LESNÍ PŮDY</t>
  </si>
  <si>
    <t>Sejmutí ornice v místě terénních úprav okolo nového propustku v tl. 0,2 m, vč. odvozu a uložení na meziskládku.</t>
  </si>
  <si>
    <t>(220+380+780)*0,2=276,000 [A]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</si>
  <si>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</si>
  <si>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</si>
  <si>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</si>
  <si>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Odkop zeminy pro vybudování nové kce vozovky a zpevnění podél komunikace</t>
  </si>
  <si>
    <t>ŘEZ 20 0,9*11,5=10,350 [A] 
ŘEZ 40 2,88*17=48,960 [B] 
ŘEZ 60+80 2,5*27,4=68,500 [C] 
ŘEZ 100 (0,28+1,8)*18,4=38,272 [D] 
ŘEZ 120 (0,44+1,06)*20=30,000 [E] 
ŘEZ 140 (0,7+0,9)*20=32,000 [F] 
ŘEZ 160 (0,76+1,1)*20=37,200 [G] 
ŘEZ 180 (0,7+0,8)*20=30,000 [H] 
ŘEZ 200 (0,65+0,75)*20=28,000 [I] 
ŘEZ 220 (0,65+0,65)*34=44,200 [J] 
Celkové množství 367.482000=367,482 [K]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</si>
  <si>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</si>
  <si>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</si>
  <si>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</si>
  <si>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výkopy ornice z mezideponie</t>
  </si>
  <si>
    <t>ornice (dle pol. 12110) 276=276,000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</si>
  <si>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</si>
  <si>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125738</t>
  </si>
  <si>
    <t>VYKOPÁVKY ZE ZEMNÍKŮ A SKLÁDEK TŘ. I, ODVOZ DO 20KM</t>
  </si>
  <si>
    <t>odvoz přebytečných podkladních nestmelených vrstev</t>
  </si>
  <si>
    <t>dle pol. 113321: 472,804=472,804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</si>
  <si>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</si>
  <si>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12893</t>
  </si>
  <si>
    <t>PŘEDRCENÍ VÝKOPKU TŘ. III</t>
  </si>
  <si>
    <t>předrcení PM dle pol. č. 113331 pro recyklaci za studena</t>
  </si>
  <si>
    <t>položka nezahrnuje žádnou manipulaci s výkopkem (nakládání, doprava)</t>
  </si>
  <si>
    <t>131838</t>
  </si>
  <si>
    <t>HLOUBENÍ JAM ZAPAŽ I NEPAŽ TŘ. II, ODVOZ DO 20KM</t>
  </si>
  <si>
    <t>Výkop v případě výměny podloží vozovky tl. 0.4 m, vč. odvozu, ČERPÁNO SE SOUHALSEM INVESTORA</t>
  </si>
  <si>
    <t>dle pol. 56336  0,4*1556,96=622,784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</si>
  <si>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</si>
  <si>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</si>
  <si>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</si>
  <si>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rýh pro provedení patních prahů</t>
  </si>
  <si>
    <t>360,7*0,6*0,6=129,852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</si>
  <si>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</si>
  <si>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</si>
  <si>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</si>
  <si>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případná výměna podlož vozovky, ČERPÁNO SE SOUHLASEM INVESTORA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</si>
  <si>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</si>
  <si>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</si>
  <si>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</si>
  <si>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</si>
  <si>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úprava povrchu plán, vyspádování pod ŠD</t>
  </si>
  <si>
    <t>dle pol. č. 56333 1556,960000 (56333)=1 556,960 [A]</t>
  </si>
  <si>
    <t>položka zahrnuje úpravu pláně včetně vyrovnání výškových rozdílů. Míru zhutnění určuje projekt.</t>
  </si>
  <si>
    <t>18233</t>
  </si>
  <si>
    <t>ROZPROSTŘENÍ ORNICE V ROVINĚ V TL DO 0,20M</t>
  </si>
  <si>
    <t>Zpětné ohumusování a úprava pozemků (uvedení do původního stavu), vč. dovozu z meziskládky.</t>
  </si>
  <si>
    <t>Dle pol. 12110 276/0,2=1 380,000 [A]</t>
  </si>
  <si>
    <t>položka zahrnuje:  
nutné přemístění ornice z dočasných skládek vzdálených do 50m  
rozprostření ornice v předepsané tloušťce v rovině a ve svahu do 1:5</t>
  </si>
  <si>
    <t>183312</t>
  </si>
  <si>
    <t>SADOVNICKÉ OBDĚLÁNÍ PŮDY RUČNĚ</t>
  </si>
  <si>
    <t>Ohumusované plochy budou pokryty posekanou trávou tak, aby se zde vysemenily místní druhy. Pokos trávy v chráněném území provádí firma, na kterou lze získat kontakt na stránkách www.szif.cz.  
Osetí jiným způsobem není přípustné.</t>
  </si>
  <si>
    <t>220+380+780=1 380,000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</si>
  <si>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</si>
  <si>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Základy</t>
  </si>
  <si>
    <t>289973</t>
  </si>
  <si>
    <t>OPLÁŠTĚNÍ (ZPEVNĚNÍ) Z GEOSÍTÍ A GEOROHOŽÍ</t>
  </si>
  <si>
    <t>kokosová rohož pro osetí svahů silničního náspu</t>
  </si>
  <si>
    <t>ŘEZ 20 1,3*11,25=14,625 [A] 
ŘEZ 40 1,1*16,5+2,4*17=58,950 [B] 
ŘEZ 60+80 1,1*29,75+2,4*29,85=104,365 [C] 
ŘEZ 100 1,1*21,4+4,55*20,95=118,863 [D] 
ŘEZ 120 1,3*20+4*20=106,000 [E] 
ŘEZ 140 1,2*20+3,65*20=97,000 [F] 
ŘEZ 160 1,05*20+3,3*20=87,000 [G] 
ŘEZ 180 0,8*20+2,6*20=68,000 [H] 
ŘEZ 200 0,8*20+2,6*20=68,000 [I] 
ŘEZ 220 1*26,6+1*40,3=66,900 [J] 
Celkem: A+B+C+D+E+F+G+H+I+J=789,703 [K]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</si>
  <si>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</si>
  <si>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28997C</t>
  </si>
  <si>
    <t>OPLÁŠTĚNÍ (ZPEVNĚNÍ) Z GEOTEXTILIE DO 300G/M2</t>
  </si>
  <si>
    <t>separační geotextextílie 300 g/m2 na pláni</t>
  </si>
  <si>
    <t>dle pol. č. 56333: 1557=1 557,000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</si>
  <si>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</si>
  <si>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461313</t>
  </si>
  <si>
    <t>PATKY Z PROSTÉHO BETONU C16/20</t>
  </si>
  <si>
    <t>zabetonování sloupků svodidla nad propustkem SO101.2 a SO101.3</t>
  </si>
  <si>
    <t>4*0,4*0,4*0,8=0,512 [A]</t>
  </si>
  <si>
    <t>podélné patní prahy betonované do zvodnělé rýhy</t>
  </si>
  <si>
    <t>levá strana 0,4*0,6*(12,5+31,4+13,6+14,5+97,45+33,25)=48,648 [A] 
pravá strana 0,4*0,6*(37,7+13,85+160)=50,772 [B] 
Celkové množství 99.420000=99,420 [C]</t>
  </si>
  <si>
    <t>465512</t>
  </si>
  <si>
    <t>DLAŽBY Z LOMOVÉHO KAMENE NA MC</t>
  </si>
  <si>
    <t>zpevnění z lom. kam. tl. 200 mm, beton tl. 150 mm vč. spárování maltou XF4 a na svazích s hloubkovým spárováním pro umístění ornice</t>
  </si>
  <si>
    <t>ŘEZ 20 0,35*1,7*11,25=6,694 [A] 
ŘEZ 40 0,35*(1,4*16,5+1,65*17)=17,903 [B] 
ŘEZ 60+80 (vč. kuželu mostu) 0,35*(1,65*29,75+1,9*29,85)=37,031 [C] 
 ŘEZ 100 (vč. kuželu mostu) 0,35*(2,2*21,4+3,75*20,95)=43,975 [D] 
ŘEZ 120 0,35*(1,65*20+2,77*20)=30,940 [E] 
ŘEZ 140 0,35*(1,5*20+2,4*20)=27,300 [F] 
ŘEZ 160 0,35*(1,38*20+2,05*20)=24,010 [G] 
ŘEZ 180 0,35*(1,1*20+1,7*20)=19,600 [H] 
ŘEZ 200 0,35*(1,1*20+1,7*20)=19,600 [I] 
ŘEZ 220 0,35*(1,37*26,6+1,3*40,3)=31,091 [J] 
Celkem: A+B+C+D+E+F+G+H+I+J=258,144 [K]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</si>
  <si>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</si>
  <si>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</si>
  <si>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21</t>
  </si>
  <si>
    <t>56336</t>
  </si>
  <si>
    <t>VOZOVKOVÉ VRSTVY ZE ŠTĚRKODRTI TL. DO 300MM</t>
  </si>
  <si>
    <t>ŠDA tl. min. 150 mm (průměrná tl. 280 mm)</t>
  </si>
  <si>
    <t>ŘEZ 20 247+(26,8+13,8)*0,6=271,360 [A] 
ŘEZ 40 6,1*20=122,000 [B] 
ŘEZ 60+80 6,8*27,4=186,320 [C] 
ŘEZ 100 6,8*18,4=125,120 [D] 
ŘEZ 120 6,45*20=129,000 [E] 
ŘEZ 140 6,1*20=122,000 [F] 
ŘEZ 160 6,1*20=122,000 [G] 
ŘEZ 180 6,1*20=122,000 [H] 
ŘEZ 200 6,1*20=122,000 [I] 
ŘEZ 220 214,4+34,6*0,6=235,160 [J] 
Celkové množství 1556.960000=1 556,960 [K]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</si>
  <si>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</si>
  <si>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</si>
  <si>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567504</t>
  </si>
  <si>
    <t>VRSTVY PRO OBNOVU A OPRAVY RECYK ZA STUDENA CEM A ASF EMULZÍ</t>
  </si>
  <si>
    <t>Recyklace RS 0/45 CA (na místě) tl. 200 mm, včetně zpětného dovezení materiálu z mezideponie (dle pol. 111331 - 207,680 m3 ), příp. doplnění ŠDa 0/32</t>
  </si>
  <si>
    <t>ŘEZ 20 (247+(26,8+13,8))*0,2=57,520 [A] 
ŘEZ 40 5,5*20*0,2=22,000 [B] 
ŘEZ 60+80 5,5*27,4*0,2=30,140 [C] 
ŘEZ 100 5,5*18,4*0,2=20,240 [D] 
ŘEZ 120 5,5*20*0,2=22,000 [E] 
ŘEZ 140 5,5*20*0,2=22,000 [F] 
ŘEZ 160 5,5*20*0,2=22,000 [G] 
ŘEZ 180 5,5*20*0,2=22,000 [H] 
ŘEZ 200 5,5*20*0,2=22,000 [I] 
ŘEZ 220 214,4*0,2=42,880 [J] 
Celkem: A+B+C+D+E+F+G+H+I+J=282,780 [K]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</si>
  <si>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</si>
  <si>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23</t>
  </si>
  <si>
    <t>56932</t>
  </si>
  <si>
    <t>ZPEVNĚNÍ KRAJNIC ZE ŠTĚRKODRTI TL. DO 100MM</t>
  </si>
  <si>
    <t>zpevnění krajnice</t>
  </si>
  <si>
    <t>plocha nezpevněné krajnice 14+11+6+5+1=37,000 [A]</t>
  </si>
  <si>
    <t>- dodání kameniva předepsané kvality a zrnitosti  
- rozprostření a zhutnění vrstvy v předepsané tloušťce  
- zřízení vrstvy bez rozlišení šířky, pokládání vrstvy po etapách</t>
  </si>
  <si>
    <t>24</t>
  </si>
  <si>
    <t>572121</t>
  </si>
  <si>
    <t>INFILTRAČNÍ POSTŘIK ASFALTOVÝ DO 1,0KG/M2</t>
  </si>
  <si>
    <t>na 2. vrstvě ŠDA s posypem</t>
  </si>
  <si>
    <t>dle pol. 56334 1413,9=1 413,900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</si>
  <si>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</si>
  <si>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25</t>
  </si>
  <si>
    <t>572213</t>
  </si>
  <si>
    <t>SPOJOVACÍ POSTŘIK Z EMULZE DO 0,5KG/M2</t>
  </si>
  <si>
    <t>0,35 kg/m2</t>
  </si>
  <si>
    <t>na podkladní vrstvě: 1441,1=1 441,100 [A] 
na ložné vrstvě 1457=1 457,000 [B] 
Celkové množství 2898.100000=2 898,100 [C]</t>
  </si>
  <si>
    <t>26</t>
  </si>
  <si>
    <t>574A34</t>
  </si>
  <si>
    <t>ASFALTOVÝ BETON PRO OBRUSNÉ VRSTVY ACO 11+, 11S TL. 40MM</t>
  </si>
  <si>
    <t>obrusná vrstva ACO11+ (plocha odměřena z CAD) tl. 40 mm</t>
  </si>
  <si>
    <t>celý úsek 1536,9=1 536,900 [A] 
odečtení mostu - viz SO201 -9,6*6,5=-62,400 [B] 
Celkové množství 1474.500000=1 474,500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</si>
  <si>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</si>
  <si>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</si>
  <si>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574C56</t>
  </si>
  <si>
    <t>ASFALTOVÝ BETON PRO LOŽNÍ VRSTVY ACL 16+, 16S TL. 60MM</t>
  </si>
  <si>
    <t>ložná vrstva ACL16+</t>
  </si>
  <si>
    <t>celý úsek 1519,4=1 519,400 [A] 
odečtení mostu - viz SO201 -9,6*6,5=-62,400 [B] 
Celkové množství 1457.000000=1 457,000 [C]</t>
  </si>
  <si>
    <t>28</t>
  </si>
  <si>
    <t>574E46</t>
  </si>
  <si>
    <t>ASFALTOVÝ BETON PRO PODKLADNÍ VRSTVY ACP 16+, 16S TL. 50MM</t>
  </si>
  <si>
    <t>podkaldní vrstva ACP16+</t>
  </si>
  <si>
    <t>celý úsek 1503,5=1 503,500 [A] 
odečtení mostu - viz SO201 -9,6*6,5=-62,400 [B] 
Celkové množství 1441.100000=1 441,100 [C]</t>
  </si>
  <si>
    <t>Ostatní konstrukce a práce</t>
  </si>
  <si>
    <t>29</t>
  </si>
  <si>
    <t>9113B1</t>
  </si>
  <si>
    <t>SVODIDLO OCEL SILNIČ JEDNOSTR, ÚROVEŇ ZADRŽ H1 -DODÁVKA A MONTÁŽ</t>
  </si>
  <si>
    <t>M</t>
  </si>
  <si>
    <t>silniční svodidlo H1 v předpolích mostu vč. ukonční výškovými náběhy</t>
  </si>
  <si>
    <t>25,1+26,1+26,1+25,1=102,400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</si>
  <si>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</si>
  <si>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</si>
  <si>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91225</t>
  </si>
  <si>
    <t>SMĚROVÉ SLOUPKY KOVOVÉ VČET ODRAZ PÁSKU</t>
  </si>
  <si>
    <t>10x oražnová/bílá ve svodnici</t>
  </si>
  <si>
    <t>10=10,000 [A]</t>
  </si>
  <si>
    <t>položka zahrnuje:  
- dodání a osazení sloupku včetně nutných zemních prací  
- vnitrostaveništní a mimostaveništní doprava  
- odrazky plastové nebo z retroreflexní fólie</t>
  </si>
  <si>
    <t>31</t>
  </si>
  <si>
    <t>směrové sloupky 16=16,000 [A]</t>
  </si>
  <si>
    <t>32</t>
  </si>
  <si>
    <t>914131</t>
  </si>
  <si>
    <t>DOPRAVNÍ ZNAČKY ZÁKLADNÍ VELIKOSTI OCELOVÉ FÓLIE TŘ 2 - DODÁVKA A MONTÁŽ</t>
  </si>
  <si>
    <t>Svislé DZ</t>
  </si>
  <si>
    <t>P3+P4 2=2,000 [A]</t>
  </si>
  <si>
    <t>položka zahrnuje:  
- dodávku a montáž značek v požadovaném provedení</t>
  </si>
  <si>
    <t>33</t>
  </si>
  <si>
    <t>914133</t>
  </si>
  <si>
    <t>DOPRAVNÍ ZNAČKY ZÁKLADNÍ VELIKOSTI OCELOVÉ FÓLIE TŘ 2 - DEMONTÁŽ</t>
  </si>
  <si>
    <t>demontáž stávajících DZ vč. odvozu na skládku investora</t>
  </si>
  <si>
    <t>P3, P4 2=2,000 [A]</t>
  </si>
  <si>
    <t>Položka zahrnuje odstranění, demontáž a odklizení materiálu s odvozem na předepsané místo</t>
  </si>
  <si>
    <t>34</t>
  </si>
  <si>
    <t>915111</t>
  </si>
  <si>
    <t>VODOROVNÉ DOPRAVNÍ ZNAČENÍ BARVOU HLADKÉ - DODÁVKA A POKLÁDKA</t>
  </si>
  <si>
    <t>obnova vodorovného dopravního značení</t>
  </si>
  <si>
    <t>V1a 0,125*(238+250+20)=63,500 [A] 
V2b 0,125*(28+27)=6,875 [B] 
Celkové množství 70.375000=70,375 [C]</t>
  </si>
  <si>
    <t>položka zahrnuje:  
- dodání a pokládku nátěrového materiálu (měří se pouze natíraná plocha)  
- předznačení a reflexní úpravu</t>
  </si>
  <si>
    <t>35</t>
  </si>
  <si>
    <t>919112</t>
  </si>
  <si>
    <t>ŘEZÁNÍ ASFALTOVÉHO KRYTU VOZOVEK TL DO 100MM</t>
  </si>
  <si>
    <t>v místě napojení vozovky na stávající stav</t>
  </si>
  <si>
    <t>4,6+12,6+16,1=33,300 [A]</t>
  </si>
  <si>
    <t>položka zahrnuje řezání vozovkové vrstvy v předepsané tloušťce, včetně spotřeby vody</t>
  </si>
  <si>
    <t>36</t>
  </si>
  <si>
    <t>931327</t>
  </si>
  <si>
    <t>TĚSNĚNÍ DILATAČ SPAR ASF ZÁLIVKOU MODIFIK PRŮŘ DO 1000MM2</t>
  </si>
  <si>
    <t>napojení na st. stav</t>
  </si>
  <si>
    <t>položka zahrnuje dodávku a osazení předepsaného materiálu, očištění ploch spáry před úpravou, očištění okolí spáry po úpravě  
nezahrnuje těsnící profil</t>
  </si>
  <si>
    <t>SO 101.1</t>
  </si>
  <si>
    <t>Propustek DN1000</t>
  </si>
  <si>
    <t>Železobeton, beton, kámen.</t>
  </si>
  <si>
    <t>Propustek (0,2*6,7+2*1,5*0,5*2,5)*2,5=12,725 [A]</t>
  </si>
  <si>
    <t>vykopaná zemina dle pol. 131838 85,27*1,6=136,432 [A]</t>
  </si>
  <si>
    <t>11511</t>
  </si>
  <si>
    <t>ČERPÁNÍ VODY DO 500 L/MIN</t>
  </si>
  <si>
    <t>HOD</t>
  </si>
  <si>
    <t>čerpání vody nad rámec stavebních prací po dobu výstavby propustku, ČERPÁNO SE SOUHLASEM INVESTORA</t>
  </si>
  <si>
    <t>7*12=84,000 [A]</t>
  </si>
  <si>
    <t>Položka čerpání vody na povrchu zahrnuje i potrubí, pohotovost záložní čerpací soupravy a zřízení čerpací jímky. Součástí položky je také následná demontáž a likvidace těchto zařízení</t>
  </si>
  <si>
    <t>propustek 6,7*12,75=85,425 [A] 
vtok 1,6*3=4,800 [B] 
výtok 3,52*1=3,520 [C] 
odečtení  stávajícího propustku -0,985*6,7-1,5*0,5*2,5=-8,475 [D] 
Celkové množství 85.270000=85,270 [E]</t>
  </si>
  <si>
    <t>zásyp výkop propustku</t>
  </si>
  <si>
    <t>3,52*8,4=29,568 [A]</t>
  </si>
  <si>
    <t>17561</t>
  </si>
  <si>
    <t>OBSYP POTRUBÍ A OBJEKTŮ Z HORNIN KAMENITÝCH</t>
  </si>
  <si>
    <t>obsyp propustku ŠD fr. 0/32</t>
  </si>
  <si>
    <t>1,1*8,4=9,240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</si>
  <si>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</si>
  <si>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17581</t>
  </si>
  <si>
    <t>OBSYP POTRUBÍ A OBJEKTŮ Z NAKUPOVANÝCH MATERIÁLŮ</t>
  </si>
  <si>
    <t>podsyp ze ŠD fr. 0/63</t>
  </si>
  <si>
    <t>10,68*0,5*2,6=13,884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</si>
  <si>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</si>
  <si>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</si>
  <si>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</si>
  <si>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zhutnění základové spáry propustku</t>
  </si>
  <si>
    <t>2,45*11,48=28,126 [A]</t>
  </si>
  <si>
    <t>23217A</t>
  </si>
  <si>
    <t>ŠTĚTOVÉ STĚNY BERANĚNÉ Z KOVOVÝCH DÍLCŮ DOČASNÉ (PLOCHA)</t>
  </si>
  <si>
    <t>pažená těsněná larsenová jímka hl. 3 m, ČERPÁNO SE SOUHLASEM INVESTORA</t>
  </si>
  <si>
    <t>2*8*3=48,000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</si>
  <si>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</si>
  <si>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23717A</t>
  </si>
  <si>
    <t>ODSTRANĚNÍ ŠTĚTOVÝCH STĚN Z KOVOVÝCH DÍLCŮ V PLOŠE</t>
  </si>
  <si>
    <t>dle pol. 23217A 2*8*3=48,000 [A]</t>
  </si>
  <si>
    <t>položka zahrnuje odstranění stěn včetně odvozu a uložení na skládku</t>
  </si>
  <si>
    <t>272124</t>
  </si>
  <si>
    <t>ZÁKLADY Z DÍLCŮ ŽELEZOBETONOVÝCH DO C25/30</t>
  </si>
  <si>
    <t>betonové podkladky</t>
  </si>
  <si>
    <t>0,413*0,2*8=0,661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</si>
  <si>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</si>
  <si>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46321</t>
  </si>
  <si>
    <t>ROVNANINA Z LOMOVÉHO KAMENE</t>
  </si>
  <si>
    <t>rovnanina na vtoku a výtoku</t>
  </si>
  <si>
    <t>(7,2+7,3)*0,5=7,250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</si>
  <si>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</si>
  <si>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zpevnění z lom. kam. tl. 200 mm, beton tl. 150 mm vč. spárování proti CHRL pod 
mostem</t>
  </si>
  <si>
    <t>vtok 0,35*1,2*12,8=5,376 [A] 
výtok 0,35*1,2*(10,3-1,7)=3,612 [B] 
Celkem: A+B=8,988 [C]</t>
  </si>
  <si>
    <t>467314</t>
  </si>
  <si>
    <t>STUPNĚ A PRAHY VODNÍCH KORYT Z PROSTÉHO BETONU C25/30</t>
  </si>
  <si>
    <t>patní prahy proti podemletí zpevnění</t>
  </si>
  <si>
    <t>0,4*0,8*2*2=1,280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</si>
  <si>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</si>
  <si>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918371</t>
  </si>
  <si>
    <t>PROPUSTY Z TRUB DN 1000MM</t>
  </si>
  <si>
    <t>betonový propustek, vč. seříznutí čel a nátěrů Np + 2xNa</t>
  </si>
  <si>
    <t>11,48=11,480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</si>
  <si>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</si>
  <si>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966371</t>
  </si>
  <si>
    <t>BOURÁNÍ PROPUSTŮ Z TRUB DN DO 1000MM</t>
  </si>
  <si>
    <t>vybourání stávajícího propustku vč. čela a odvozu na skládku</t>
  </si>
  <si>
    <t>7,4=7,400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</si>
  <si>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</si>
  <si>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</t>
  </si>
  <si>
    <t>Propustek DN600</t>
  </si>
  <si>
    <t>Propustek 0,22*9,75*2,5=5,363 [A]</t>
  </si>
  <si>
    <t>vykopaná zemina dle pol. 131838 27,525*1,6=44,040 [A]</t>
  </si>
  <si>
    <t>propustek 8*4,05=32,400 [A] 
odečtení  stávajícího propustku -0,5*9,75=-4,875 [B] 
Celkové množství 27.525000=27,525 [C]</t>
  </si>
  <si>
    <t>2,14*9,6=20,544 [A]</t>
  </si>
  <si>
    <t>0,66*8,3=5,478 [A]</t>
  </si>
  <si>
    <t>9,7*0,5*2,3=11,155 [A]</t>
  </si>
  <si>
    <t>1,9*10,5=19,950 [A]</t>
  </si>
  <si>
    <t>2*6*3=36,000 [A]</t>
  </si>
  <si>
    <t>dle pol. 23217A 2*6*3=36,000 [A]</t>
  </si>
  <si>
    <t>0,25*0,2*8=0,400 [A]</t>
  </si>
  <si>
    <t>2*1,4*0,5=1,400 [A]</t>
  </si>
  <si>
    <t>vtok 0,35*1,2*3=1,260 [A] 
výtok 0,35*1,2*3=1,260 [B] 
Celkem: A+B=2,520 [C]</t>
  </si>
  <si>
    <t>0,4*0,6*1,9*2=0,912 [A]</t>
  </si>
  <si>
    <t>918358</t>
  </si>
  <si>
    <t>PROPUSTY Z TRUB DN 600MM</t>
  </si>
  <si>
    <t>966358</t>
  </si>
  <si>
    <t>BOURÁNÍ PROPUSTŮ Z TRUB DN DO 600MM</t>
  </si>
  <si>
    <t>vybourání stávajícího propustku vč. odvozu na skládku</t>
  </si>
  <si>
    <t>9,75=9,750 [A]</t>
  </si>
  <si>
    <t>SO 101.3</t>
  </si>
  <si>
    <t>Propustek 2xDN600</t>
  </si>
  <si>
    <t>Propustek 0,22*15*2,5=8,250 [A] 
čelo 2*1,2*2,6-2*1*0,5=5,240 [B] 
Celkové množství 13.490000=13,490 [C]</t>
  </si>
  <si>
    <t>vykopaná zemina dle pol. 131838 59,04*1,6=94,464 [A]</t>
  </si>
  <si>
    <t>propustek 7,1*7,8+1,9*3,1+1,7*3,1=66,540 [A] 
odečtení  stávajícího propustku -0,5*(7,4+7,6)=-7,500 [B] 
Celkové množství 59.040000=59,040 [C]</t>
  </si>
  <si>
    <t>4*9=36,000 [A]</t>
  </si>
  <si>
    <t>1,38*9=12,420 [A]</t>
  </si>
  <si>
    <t>10,45*0,5*3,95=20,639 [A]</t>
  </si>
  <si>
    <t>3,5*10,45=36,575 [A]</t>
  </si>
  <si>
    <t>2*9*3=54,000 [A]</t>
  </si>
  <si>
    <t>dle pol. 23217A 2*9*3=54,000 [A]</t>
  </si>
  <si>
    <t>0,52*0,2*8=0,832 [A]</t>
  </si>
  <si>
    <t>2*1,5*0,5=1,500 [A]</t>
  </si>
  <si>
    <t>vtok 0,35*1,2*6,35=2,667 [A] 
výtok 0,35*1,2*9=3,780 [B] 
Celkem: A+B=6,447 [C]</t>
  </si>
  <si>
    <t>0,4*0,6*3*2=1,440 [A]</t>
  </si>
  <si>
    <t>2*12,3=24,600 [A]</t>
  </si>
  <si>
    <t>7,4+7,6=15,000 [A]</t>
  </si>
  <si>
    <t>SO 101.4</t>
  </si>
  <si>
    <t>Propustek DN400</t>
  </si>
  <si>
    <t>propustek 8,8*3,06+1,1*1,9*2=31,108 [A] 
odečtení  stávajícího propustku -0,25*8,8=-2,200 [B] 
Celkové množství 28.908000=28,908 [C]</t>
  </si>
  <si>
    <t>1,52*8,5=12,920 [A]</t>
  </si>
  <si>
    <t>0,54*7,5=4,050 [A]</t>
  </si>
  <si>
    <t>9,6*0,5*2,1=10,080 [A]</t>
  </si>
  <si>
    <t>1,7*9,6=16,320 [A]</t>
  </si>
  <si>
    <t>2*1,12*0,5=1,120 [A]</t>
  </si>
  <si>
    <t>vtok 0,35*1,2*2,1=0,882 [A] 
výtok 0,35*1,2*2,1=0,882 [B] 
Celkem: A+B=1,764 [C]</t>
  </si>
  <si>
    <t>0,4*0,6*1,7*2=0,816 [A]</t>
  </si>
  <si>
    <t>918346</t>
  </si>
  <si>
    <t>PROPUSTY Z TRUB DN 400MM</t>
  </si>
  <si>
    <t>9,59=9,590 [A]</t>
  </si>
  <si>
    <t>966346</t>
  </si>
  <si>
    <t>BOURÁNÍ PROPUSTŮ Z TRUB DN DO 400MM</t>
  </si>
  <si>
    <t>SO 182</t>
  </si>
  <si>
    <t>DIO</t>
  </si>
  <si>
    <t>projednání DIO s dotčenými orgány (např. autobusoví dopravci a organizátor  
dopravy), zajištění vydání stanovení přechodné úpravy a rozhodnutí o uzavírce</t>
  </si>
  <si>
    <t>91400</t>
  </si>
  <si>
    <t>DOČASNÉ ZAKRYTÍ NEBO OTOČENÍ STÁVAJÍCÍCH DOPRAVNÍCH ZNAČEK</t>
  </si>
  <si>
    <t>zakrytí stávajících DZ během objízdné trasy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</si>
  <si>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</si>
  <si>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</si>
  <si>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</si>
  <si>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Přechodné dopravní značení, včetně sloupku a patek (2ks/značka)</t>
  </si>
  <si>
    <t>B1 2=2,000 [A] 
E3a 3=3,000 [B] 
E13 4=4,000 [H] 
B20a 6=6,000 [C] 
B24a 1=1,000 [D] 
B24b 1=1,000 [E] 
A15 1=1,000 [F] 
IS11b 8=8,000 [G] 
IP10a 1=1,000 [I] 
IP10b 2=2,000 [J] 
Mezisoučet 2=2,000 [K] 
Celkové množství 29.000000=29,000 [L]</t>
  </si>
  <si>
    <t>položka zahrnuje:  
- dopravu demontované značky z dočasné skládky  
- osazení a montáž značky na místě určeném projektem  
- nutnou opravu poškozených částí  
nezahrnuje dodávku značky</t>
  </si>
  <si>
    <t>Přechodné dopravní značení, včetně sloupku.</t>
  </si>
  <si>
    <t>Dle pol. 914132 29,000000 (914132)=29,000 [A]</t>
  </si>
  <si>
    <t>914139</t>
  </si>
  <si>
    <t>DOPRAV ZNAČKY ZÁKLAD VEL OCEL FÓLIE TŘ 2 - NÁJEMNÉ</t>
  </si>
  <si>
    <t>KSDEN</t>
  </si>
  <si>
    <t>Přechodné dopravní značení, včetně sloupku, pronájem 24 týdnů.</t>
  </si>
  <si>
    <t>29,000000 (914132)*4*6*7=4 872,000 [A]</t>
  </si>
  <si>
    <t>položka zahrnuje sazbu za pronájem dopravních značek a zařízení, počet jednotek je určen jako součin počtu značek a počtu dní použití</t>
  </si>
  <si>
    <t>914212</t>
  </si>
  <si>
    <t>DOPRAVNÍ ZNAČKY ZVĚTŠENÉ VELIKOSTI OCELOVÉ - MONTÁŽ S PŘEMÍSTĚNÍM</t>
  </si>
  <si>
    <t>Přechodné dopravní značení, včetně sloupku a patek (4ks/značka)</t>
  </si>
  <si>
    <t>IP22 5=5,000 [A]</t>
  </si>
  <si>
    <t>914213</t>
  </si>
  <si>
    <t>DOPRAVNÍ ZNAČKY ZVĚTŠENÉ VELIKOSTI OCELOVÉ - DEMONTÁŽ</t>
  </si>
  <si>
    <t>Dle pol. 914212 5=5,000 [A]</t>
  </si>
  <si>
    <t>914219</t>
  </si>
  <si>
    <t>DOPRAV ZNAČKY ZVĚTŠ VEL OCEL - NÁJEMNÉ</t>
  </si>
  <si>
    <t>5*4*6*7=840,000 [A]</t>
  </si>
  <si>
    <t>916132</t>
  </si>
  <si>
    <t>DOPRAV SVĚTLO VÝSTRAŽ SOUPRAVA 5KS - MONTÁŽ S PŘESUNEM</t>
  </si>
  <si>
    <t>Přechodné dopravní značení.</t>
  </si>
  <si>
    <t>5xS7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</si>
  <si>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</si>
  <si>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</si>
  <si>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</si>
  <si>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Dle pol. 916132 2,000000 (916132)=2,000 [A]</t>
  </si>
  <si>
    <t>Položka zahrnuje odstranění, demontáž a odklizení zařízení s odvozem na předepsané místo</t>
  </si>
  <si>
    <t>916139</t>
  </si>
  <si>
    <t>DOPRAVNÍ SVĚTLO VÝSTRAŽNÉ SOUPRAVA 5 KUSŮ - NÁJEMNÉ</t>
  </si>
  <si>
    <t>Přechodné dopravní značení, pronájem 24 týdnů.</t>
  </si>
  <si>
    <t>2,000000 (916132)*4*6*7=336,000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</si>
  <si>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</si>
  <si>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</si>
  <si>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</si>
  <si>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Přechodné dopravní značení, včetně sloupku a patek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</si>
  <si>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</si>
  <si>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</si>
  <si>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</si>
  <si>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Dle pol. 916322 2,000000 (916322)=2,000 [A]</t>
  </si>
  <si>
    <t>916329</t>
  </si>
  <si>
    <t>DOPRAVNÍ ZÁBRANY Z2 S FÓLIÍ TŘ 2 - NÁJEMNÉ</t>
  </si>
  <si>
    <t>2,000000 (916322)*4*6*7=336,000 [A]</t>
  </si>
  <si>
    <t>SO 201</t>
  </si>
  <si>
    <t>Most ev.č. 35725-4</t>
  </si>
  <si>
    <t>Spodní stavba mostu 62,640000 (966138)*2,4=150,336 [A] 
Nosná konstrukce mostu 19,861000 (966168)*2,5=49,653 [B] 
Celkem: A+B=199,989 [C]</t>
  </si>
  <si>
    <t>přebytečná zemina z výkopů pol. 125738  142,332*1,6=227,731 [A]</t>
  </si>
  <si>
    <t>014132</t>
  </si>
  <si>
    <t>POPLATKY ZA SKLÁDKU TYP S-NO (NEBEZPEČNÝ ODPAD)</t>
  </si>
  <si>
    <t>odstranění nebezpečného odpadu vč. splnění požadavku OŽP, ČERPÁNO DLE SKUTEČNOSTI SE SOUHLASEM INVESTORA</t>
  </si>
  <si>
    <t>odstranění mostní izolace (pol. 97817): 8,1*7,3*0,01*1,2=0,710 [A]</t>
  </si>
  <si>
    <t>čerpání vody nad rámec stavebních prací po dobu výstavby spodní stavby, ČERPÁNO SE SOUHLASEM INVESTORA</t>
  </si>
  <si>
    <t>14*12=168,000 [A]</t>
  </si>
  <si>
    <t>výkopy z mezideponie</t>
  </si>
  <si>
    <t>zpětný zásyp pol. 17411 39,946000 (17411)=39,946 [A] 
zpětný zásyp pol. 17310 25,300000 (17310)=25,300 [B] 
Celkové množství 65.246000=65,246 [C]</t>
  </si>
  <si>
    <t>odvoz přebytečné zeminy z meziskládky na skládku, vč. odkopu, dopravy a uložení</t>
  </si>
  <si>
    <t>rozdíl pol. 131831-17411-17310 207,578-25,3-39,946=142,332 [A]</t>
  </si>
  <si>
    <t>131831</t>
  </si>
  <si>
    <t>HLOUBENÍ JAM ZAPAŽ I NEPAŽ TŘ. II, ODVOZ DO 1KM</t>
  </si>
  <si>
    <t>výkopy pro demolici (část zeminy použita pro zěptný zásyp) vč. odvozu na mezideponii</t>
  </si>
  <si>
    <t>OP1  12,86*7,5+10,46*2,9=126,784 [A] 
OP2  14,5*7,5+11,96*2,9=143,434 [B] 
odečtení  kamenné spodní stavby pol.966138  -62,64=-62,640 [C] 
Celkem: A+B+C=207,578 [D]</t>
  </si>
  <si>
    <t>17310</t>
  </si>
  <si>
    <t>ZEMNÍ KRAJNICE A DOSYPÁVKY SE ZHUTNĚNÍM</t>
  </si>
  <si>
    <t>obsyp líce křídel zeminou vykopanou při výkopech, vč. dovozu z meziskládky</t>
  </si>
  <si>
    <t>OP1L 1,75*3,8=6,650 [A] 
OP1P 1,75*3,8=6,650 [B] 
OP2L 2*3=6,000 [C] 
OP2P 2*3=6,000 [D] 
Celkové množství 25.300000=25,300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</si>
  <si>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</si>
  <si>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</si>
  <si>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</si>
  <si>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zásypy se zhut. zeminou vykopanou při výkopech, vč. dovozu z meziskládky</t>
  </si>
  <si>
    <t>bok základů 6,85*(1+1,43)+7,52*(1,47+1,03)=35,446 [A] 
líc opěr 2*0,3*7,5=4,500 [B] 
Celkové množství 39.946000=39,946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</si>
  <si>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</si>
  <si>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rubu základu nakupovanou zeminou</t>
  </si>
  <si>
    <t>Rub základu OP1 4,67*6,5+2*0,5*3,38=33,735 [A] 
Rub základu OP2 5,5*6,5+2*0,5*4,17=39,920 [B] 
Celkové množství 73.655000=73,655 [C]</t>
  </si>
  <si>
    <t>obsyp rub. drenáže z štěrkodrtí fr. 16/32 mm</t>
  </si>
  <si>
    <t>0,4*0,4*6,5*2=2,080 [A]</t>
  </si>
  <si>
    <t>21203</t>
  </si>
  <si>
    <t>TRATIVODY KOMPLET Z TRUB NEKOV DN DO 150MM</t>
  </si>
  <si>
    <t>drenáž DN 150mm (vrcholový tlak SN8), vč. geotextílie okolo trubky</t>
  </si>
  <si>
    <t>9+9,5=18,500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</si>
  <si>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</si>
  <si>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21341</t>
  </si>
  <si>
    <t>DRENÁŽNÍ VRSTVY Z PLASTBETONU (PLASTMALTY)</t>
  </si>
  <si>
    <t>podélné žebro š. 150 mm v úžlabích</t>
  </si>
  <si>
    <t>úžlabí 0,15*0,035*2*9,6=0,101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</si>
  <si>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</si>
  <si>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227821</t>
  </si>
  <si>
    <t>MIKROPILOTY KOMPLET D DO 100MM NA POVRCHU</t>
  </si>
  <si>
    <t>prům. trubky 89/10 mm, cena za komplet (délka uvedena bez hluchého vrtání délky 1,5 m), vč. tahotlakové hlavy</t>
  </si>
  <si>
    <t>2*5*10=100,000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</si>
  <si>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</si>
  <si>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PAŽENÁ TĚSNÍCÍ LARSENOVÁ IIIn JÍMKA HL. 6 m</t>
  </si>
  <si>
    <t>6*31+6*32=378,000 [A]</t>
  </si>
  <si>
    <t>dle pol. 23217A 6*31+6*32=378,000 [A]</t>
  </si>
  <si>
    <t>26123</t>
  </si>
  <si>
    <t>VRTY PRO KOTVENÍ, INJEKTÁŽ A MIKROPILOTY NA POVRCHU TŘ. II D DO 150MM</t>
  </si>
  <si>
    <t>délka vč. 1,5 m hluchého vrtání</t>
  </si>
  <si>
    <t>2*6,5*10=130,000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</si>
  <si>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</si>
  <si>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272325</t>
  </si>
  <si>
    <t>ZÁKLADY ZE ŽELEZOBETONU DO C30/37</t>
  </si>
  <si>
    <t>základy z betonu C30/37 vč. bednění, izolačních nátěrů (1xNp + 2xNa)</t>
  </si>
  <si>
    <t>OP1 7,9*2,3*0,7=12,719 [A] 
OP2 7,9*2,3*0,7=12,719 [B] 
Celkové množství 25.438000=25,438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</si>
  <si>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</si>
  <si>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</si>
  <si>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</si>
  <si>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parametrická spotřeba 160 kg/m3</t>
  </si>
  <si>
    <t>0,16*25,438=4,070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</si>
  <si>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</si>
  <si>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</si>
  <si>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</si>
  <si>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PE folie v těsnící vrstvě, vykázána 2x plocha ((1+1)x300 g/m2)</t>
  </si>
  <si>
    <t>rub OP1 2*6,5*2,8=36,400 [A] 
rub OP2 2*6,5*3,2=41,600 [B] 
Celkové množství 78.000000=78,000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</si>
  <si>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</si>
  <si>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</si>
  <si>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</si>
  <si>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PE fólie v přechodových oblastech mostu</t>
  </si>
  <si>
    <t>rub OP1 6,5*2,8=18,200 [A] 
rub OP2 6,5*3,2=20,800 [B] 
Celkové množství 39.000000=39,000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</si>
  <si>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</si>
  <si>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</si>
  <si>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</si>
  <si>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</si>
  <si>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</si>
  <si>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kotevní přípravky říms na NK a křídlech (7,0 kg/ks) á 1 m</t>
  </si>
  <si>
    <t>levá římsa 14*7=98,000 [A] 
pravá římsa 14*7=98,000 [B] 
Celkové množství 196.000000=196,000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</si>
  <si>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</si>
  <si>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</si>
  <si>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</si>
  <si>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z betonu C30/37 včetně bednění, dilatačních a sršťovacích spar</t>
  </si>
  <si>
    <t>levá římsa 0,29*14,2=4,118 [A] 
pravá římsa 0,29*14,2=4,118 [B] 
Celkové množství 8.236000=8,236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</si>
  <si>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</si>
  <si>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</si>
  <si>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</si>
  <si>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říms, parametrická spotřeba 140 kg/m3</t>
  </si>
  <si>
    <t>0,14*8,236=1,153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</si>
  <si>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</si>
  <si>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</si>
  <si>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</si>
  <si>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křídla z betonu C30/37 vč. izolačních nátěrů (1xNp + 2xNa)</t>
  </si>
  <si>
    <t>křídla OP1 0,5*3,9*2=3,900 [A] 
křídla OP2 0,5*4,5*2=4,500 [B] 
Celkové množství 8.400000=8,400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</si>
  <si>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</si>
  <si>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</si>
  <si>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</si>
  <si>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výztuž křídel, parametrická spotřeba 140 kg/m3</t>
  </si>
  <si>
    <t>dle pol. 333325 0,14*8,4=1,176 [A]</t>
  </si>
  <si>
    <t>389325</t>
  </si>
  <si>
    <t>MOSTNÍ RÁMOVÉ KONSTRUKCE ZE ŽELEZOBETONU C30/37</t>
  </si>
  <si>
    <t>rámová konstrukce z betonu C30/37, vč. bednění, vč. izolačního nálitku a izolačních nátěrů (1xNp + 2xNa)</t>
  </si>
  <si>
    <t>Nad dříky 2*0,55*0,55*7,5=4,538 [A] 
Dřík OP1 1,7*0,8*7,5=10,200 [B] 
Dřík OP2 1,785*0,8*7,5=10,710 [C] 
Spřažení prefabrikátů 0,108*4*8,5=3,672 [D] 
Celkové množství 29.120000=29,120 [E]</t>
  </si>
  <si>
    <t>389365</t>
  </si>
  <si>
    <t>VÝZTUŽ MOSTNÍ RÁMOVÉ KONSTRUKCE Z OCELI 10505, B500B</t>
  </si>
  <si>
    <t>dle pol. 389325 0,16*29,12=4,659 [A]</t>
  </si>
  <si>
    <t>424136</t>
  </si>
  <si>
    <t>MOSTNÍ NOSNÍKY Z DÍLCŮ Z PŘEDPJ BET DO C40/50</t>
  </si>
  <si>
    <t>příčel rámové prefabrikované NK z předem předpjatého betonu C 40/50, vč. výroby,  
dopravy, montáže, vč. veškeré výztuže</t>
  </si>
  <si>
    <t>krajní nosníky 8,5*0,675*2=11,475 [A] 
vnitřní 8,5*0,66*2=11,220 [B] 
prostřední 8,5*0,7=5,950 [C] 
Celkové množství 28.645000=28,645 [D]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</si>
  <si>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</si>
  <si>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434212</t>
  </si>
  <si>
    <t>SCHODIŠŤOVÉ STUPNĚ, Z LOMOVÉHO KAMENE NA MC</t>
  </si>
  <si>
    <t>revizní schodiště</t>
  </si>
  <si>
    <t>0,25*0,5*0,75*(9+10)=1,781 [A]</t>
  </si>
  <si>
    <t>Položka zahrnuje veškerý materiál, výrobky a polotovary, včetně mimostaveništní a vnitrostaveništní dopravy (rovněž přesuny), včetně naložení a složení, případně s uložením.</t>
  </si>
  <si>
    <t>451312</t>
  </si>
  <si>
    <t>PODKLADNÍ A VÝPLŇOVÉ VRSTVY Z PROSTÉHO BETONU C12/15</t>
  </si>
  <si>
    <t>pod základy a rub. drenáž</t>
  </si>
  <si>
    <t>OP1 3,25*8,5*0,15=4,144 [A] 
OP2 3,25*8,5*0,15=4,144 [B] 
rub. drenáž (0,3*1*6,5)*2=3,900 [C] 
revizní schodiště 0,75*1,2*(2,8+3,05)*0,2=1,053 [D] 
Celkové množství 13.241000=13,241 [E]</t>
  </si>
  <si>
    <t>45860</t>
  </si>
  <si>
    <t>VÝPLŇ ZA OPĚRAMI A ZDMI Z MEZEROVITÉHO BETONU</t>
  </si>
  <si>
    <t>zásyp za opěrami mezerovitým betonem, včetně materiálu</t>
  </si>
  <si>
    <t>OP1 2*6,5=13,000 [A] 
OP2 2,75*6,5=17,875 [B] 
Celkem: A+B=30,875 [C]</t>
  </si>
  <si>
    <t>položka zahrnuje:  
- dodávku mezerovitého betonu předepsané kvality a zásyp se zhutněním včetně mimostaveništní a vnitrostaveništní dopravy</t>
  </si>
  <si>
    <t>zpevnění z lom. kam. tl. 250 mm, beton tl. 200 mm vč. spárování proti CHRL pod  
mostem</t>
  </si>
  <si>
    <t>křídlo 1L 0,45*(2,85+1,2*1,85)=2,282 [A] 
křídlo 2l 0,45*(1,7+1,2*0,9)=1,251 [B] 
líc OP1 0,45*1,41*9,35=5,933 [C] 
líc OP2 0,45*1,28*9,35=5,386 [D] 
křídlo 1P 0,45*(2,15+1,2*0,7)=1,346 [E] 
křídlo 2P 0,45*(1,75+1,2*2)=1,868 [F] 
Celkové množství 18.066000=18,066 [G]</t>
  </si>
  <si>
    <t>OP1 0,535*9,35=5,002 [A] 
OP2 0,605*9,35=5,657 [B] 
Celkové množství 10.659000=10,659 [C]</t>
  </si>
  <si>
    <t>ložná vrsva pol.č. 574C46 62,4=62,400 [A] 
ochrana izolace pol.č. 575C43 59,52=59,520 [B] 
Celkové množství 121.920000=121,920 [C]</t>
  </si>
  <si>
    <t>obrusná vrstva ACO11+ tl. 40 mm</t>
  </si>
  <si>
    <t>6,5*9,6=62,400 [A]</t>
  </si>
  <si>
    <t>37</t>
  </si>
  <si>
    <t>574C46</t>
  </si>
  <si>
    <t>ASFALTOVÝ BETON PRO LOŽNÍ VRSTVY ACL 16+, 16S TL. 50MM</t>
  </si>
  <si>
    <t>ložná vrstva ACL 16+ tl. 50 mm</t>
  </si>
  <si>
    <t>38</t>
  </si>
  <si>
    <t>575C43</t>
  </si>
  <si>
    <t>LITÝ ASFALT MA IV (OCHRANA MOSTNÍ IZOLACE) 11 TL. 35MM</t>
  </si>
  <si>
    <t>ochrana izolace MA11 IV na mostě tl. 35 mm (plocha odměřena z CAD)</t>
  </si>
  <si>
    <t>6,2*9,6=59,520 [A]</t>
  </si>
  <si>
    <t>39</t>
  </si>
  <si>
    <t>57641</t>
  </si>
  <si>
    <t>POSYP KAMENIVEM OBALOVANÝM 5KG/M2</t>
  </si>
  <si>
    <t>posyp na litém asfaltu na mostě</t>
  </si>
  <si>
    <t>dle pol. 575C43 59,52=59,520 [A]</t>
  </si>
  <si>
    <t>- dodání obalovaného kameniva předepsané kvality a zrnitosti  
- posyp předepsaným množstvím</t>
  </si>
  <si>
    <t>40</t>
  </si>
  <si>
    <t>58920</t>
  </si>
  <si>
    <t>VÝPLŇ SPAR MODIFIKOVANÝM ASFALTEM</t>
  </si>
  <si>
    <t>výplň spáry vozovka - římsa s předtěsněním</t>
  </si>
  <si>
    <t>římsy 2*14,2=28,400 [A]</t>
  </si>
  <si>
    <t>položka zahrnuje:  
- dodávku předepsaného materiálu  
- vyčištění a výplň spar tímto materiálem</t>
  </si>
  <si>
    <t>41</t>
  </si>
  <si>
    <t>58950</t>
  </si>
  <si>
    <t>VÝPLŇ SPAR PRYŽOVOU VLOŽKOU</t>
  </si>
  <si>
    <t>Úpravy povrchů, podlahy, výplně otvorů</t>
  </si>
  <si>
    <t>42</t>
  </si>
  <si>
    <t>62592</t>
  </si>
  <si>
    <t>ÚPRAVA POVRCHU BETONOVÝCH PLOCH A KONSTRUKCÍ - STRIÁŽ</t>
  </si>
  <si>
    <t>striáž horního povrchu římsy</t>
  </si>
  <si>
    <t>0,6*14,2*2=17,040 [A]</t>
  </si>
  <si>
    <t>položka zahrnuje:  
- provedení předepsané úpravy</t>
  </si>
  <si>
    <t>43</t>
  </si>
  <si>
    <t>626212</t>
  </si>
  <si>
    <t>REPROFILACE VODOROVNÝCH PLOCH SHORA SANAČNÍ MALTOU JEDNOVRST TL 20MM</t>
  </si>
  <si>
    <t>sanace pod uložením prefabrikátů na opěrách</t>
  </si>
  <si>
    <t>2*7,5*0,25=3,750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</si>
  <si>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</si>
  <si>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</si>
  <si>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44</t>
  </si>
  <si>
    <t>711112</t>
  </si>
  <si>
    <t>IZOLACE BĚŽNÝCH KONSTRUKCÍ PROTI ZEMNÍ VLHKOSTI ASFALTOVÝMI PÁSY</t>
  </si>
  <si>
    <t>izolace rubu opěr a křídel</t>
  </si>
  <si>
    <t>OP1 2,85*7,5=21,375 [A] 
OP2 2,95*7,5=22,125 [B] 
Celkové množství 43.500000=43,500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</si>
  <si>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</si>
  <si>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45</t>
  </si>
  <si>
    <t>711132</t>
  </si>
  <si>
    <t>IZOLACE BĚŽNÝCH KONSTRUKCÍ PROTI VOLNĚ STÉKAJÍCÍ VODĚ ASFALTOVÝMI PÁSY</t>
  </si>
  <si>
    <t>asfaltový pás pod prefabrikáty na opěrách</t>
  </si>
  <si>
    <t>46</t>
  </si>
  <si>
    <t>711442</t>
  </si>
  <si>
    <t>IZOLACE MOSTOVEK CELOPLOŠNÁ ASFALTOVÝMI PÁSY S PEČETÍCÍ VRSTVOU</t>
  </si>
  <si>
    <t>NAIP tl. 5 mm, vč. úpravy povrchu podkladu dle TKP</t>
  </si>
  <si>
    <t>9,6*7,54=72,384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</si>
  <si>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</si>
  <si>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47</t>
  </si>
  <si>
    <t>711502</t>
  </si>
  <si>
    <t>OCHRANA IZOLACE NA POVRCHU ASFALTOVÝMI PÁSY</t>
  </si>
  <si>
    <t>ochrana izolace pod římsou s hliníkovou vložkou</t>
  </si>
  <si>
    <t>2*0,67*10,6=14,204 [A]</t>
  </si>
  <si>
    <t>položka zahrnuje:  
- dodání  předepsaného ochranného materiálu  
- zřízení ochrany izolace</t>
  </si>
  <si>
    <t>48</t>
  </si>
  <si>
    <t>711509</t>
  </si>
  <si>
    <t>OCHRANA IZOLACE NA POVRCHU TEXTILIÍ</t>
  </si>
  <si>
    <t>ochrana izolace, vykázáno bez přesahů, rubové plochy - 2x300 g/m2, lícové  
plochy - 1x300 g/m2</t>
  </si>
  <si>
    <t>rubové plochy dle pol. 711112 43,5=43,500 [A] 
obvod základů 2*20,4*0,7=28,560 [B] 
líc opěr 2*1,5*7,9=23,700 [C] 
líc křídel 2*3,8+2*4,15=15,900 [D] 
podhled křídel 2*3*0,5+2*3,3*0,5=6,300 [E] 
rub křídel 2*2,75+2*3,3=12,100 [F] 
Celkové množství 130.060000=130,060 [G]</t>
  </si>
  <si>
    <t>49</t>
  </si>
  <si>
    <t>78382</t>
  </si>
  <si>
    <t>NÁTĚRY BETON KONSTR TYP S2 (OS-B)</t>
  </si>
  <si>
    <t>horní povrch říms + konce NK</t>
  </si>
  <si>
    <t>římsy 14,2*2*0,6=17,040 [A] 
NK 2*0,8*8=12,800 [B] 
Celkové množství 29.840000=29,840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</si>
  <si>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</si>
  <si>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50</t>
  </si>
  <si>
    <t>78383</t>
  </si>
  <si>
    <t>NÁTĚRY BETON KONSTR TYP S4 (OS-C)</t>
  </si>
  <si>
    <t>nátěr obrub říms</t>
  </si>
  <si>
    <t>14,2*0,3*2=8,520 [A]</t>
  </si>
  <si>
    <t>Potrubí</t>
  </si>
  <si>
    <t>51</t>
  </si>
  <si>
    <t>87434</t>
  </si>
  <si>
    <t>POTRUBÍ Z TRUB PLASTOVÝCH ODPADNÍCH DN DO 200MM</t>
  </si>
  <si>
    <t>prostupy pro rubovou drenáž skrz křídla</t>
  </si>
  <si>
    <t>2*0,5=1,000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</si>
  <si>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</si>
  <si>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52</t>
  </si>
  <si>
    <t>891633</t>
  </si>
  <si>
    <t>KLAPKY DN DO 150MM</t>
  </si>
  <si>
    <t>zpětná klapka na vyústění rubové drenáže</t>
  </si>
  <si>
    <t>- Položka zahrnuje kompletní montáž dle technologického předpisu, dodávku armatury, veškerou mimostaveništní a vnitrostaveništní dopravu.</t>
  </si>
  <si>
    <t>53</t>
  </si>
  <si>
    <t>89536</t>
  </si>
  <si>
    <t>DRENÁŽNÍ VÝUSŤ Z PROST BETONU</t>
  </si>
  <si>
    <t>vyústění rubové drenáže dle VL4 ve svahu na povodní straně</t>
  </si>
  <si>
    <t>2=2,000 [A]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</si>
  <si>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</si>
  <si>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54</t>
  </si>
  <si>
    <t>9112A3</t>
  </si>
  <si>
    <t>ZÁBRADLÍ MOSTNÍ S VODOR MADLY - DEMONTÁŽ S PŘESUNEM</t>
  </si>
  <si>
    <t>demontáž stávajícího zábradlí, vč. odvozu do sběru, VÝZISK PŘEDÁN OBJEDNATELI</t>
  </si>
  <si>
    <t>10+10=20,000 [A]</t>
  </si>
  <si>
    <t>položka zahrnuje:  
- demontáž a odstranění zařízení  
- jeho odvoz na předepsané místo</t>
  </si>
  <si>
    <t>55</t>
  </si>
  <si>
    <t>9117C1</t>
  </si>
  <si>
    <t>SVOD OCEL ZÁBRADEL ÚROVEŇ ZADRŽ H2 - DODÁVKA A MONTÁŽ</t>
  </si>
  <si>
    <t>zábradelní svodidlo se svislou výplní a úrovní zaržení H2</t>
  </si>
  <si>
    <t>2*16=32,000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</si>
  <si>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</si>
  <si>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56</t>
  </si>
  <si>
    <t>4x modrá odrazka ve svodnici</t>
  </si>
  <si>
    <t>4=4,000 [A]</t>
  </si>
  <si>
    <t>57</t>
  </si>
  <si>
    <t>91345</t>
  </si>
  <si>
    <t>NIVELAČNÍ ZNAČKY KOVOVÉ</t>
  </si>
  <si>
    <t>na římsách mostu (v osách uložení mostu, uprostřed rozpětí) vč. osazení</t>
  </si>
  <si>
    <t>6=6,000 [A]</t>
  </si>
  <si>
    <t>položka zahrnuje:  
- dodání a osazení nivelační značky včetně nutných zemních prací  
- vnitrostaveništní a mimostaveništní dopravu</t>
  </si>
  <si>
    <t>58</t>
  </si>
  <si>
    <t>91355</t>
  </si>
  <si>
    <t>EVIDENČNÍ ČÍSLO MOSTU</t>
  </si>
  <si>
    <t>letopočet opravy vlysem do betonu</t>
  </si>
  <si>
    <t>položka zahrnuje štítek s evidenčním číslem mostu, sloupek dopravní značky včetně osazení a nutných zemních prací a zabetonování</t>
  </si>
  <si>
    <t>59</t>
  </si>
  <si>
    <t>vč. sloupků a patek</t>
  </si>
  <si>
    <t>60</t>
  </si>
  <si>
    <t>B13, B14, E13 a EV.Č. MOSTU 4+4=8,000 [A]</t>
  </si>
  <si>
    <t>61</t>
  </si>
  <si>
    <t>917223</t>
  </si>
  <si>
    <t>SILNIČNÍ A CHODNÍKOVÉ OBRUBY Z BETONOVÝCH OBRUBNÍKŮ ŠÍŘ 100MM</t>
  </si>
  <si>
    <t>chodníkové obruby 100/200mm</t>
  </si>
  <si>
    <t>podél schodů 3,5*1,2*2+3,8*1,2*2=17,520 [A]</t>
  </si>
  <si>
    <t>Položka zahrnuje:  
dodání a pokládku betonových obrubníků o rozměrech předepsaných zadávací dokumentací  
betonové lože i boční betonovou opěrku.</t>
  </si>
  <si>
    <t>62</t>
  </si>
  <si>
    <t>917224</t>
  </si>
  <si>
    <t>SILNIČNÍ A CHODNÍKOVÉ OBRUBY Z BETONOVÝCH OBRUBNÍKŮ ŠÍŘ 150MM</t>
  </si>
  <si>
    <t>silniční obruby 150/250mm, vč. klínových</t>
  </si>
  <si>
    <t>2+2+1+1=6,000 [A]</t>
  </si>
  <si>
    <t>63</t>
  </si>
  <si>
    <t>919111</t>
  </si>
  <si>
    <t>ŘEZÁNÍ ASFALTOVÉHO KRYTU VOZOVEK TL DO 50MM</t>
  </si>
  <si>
    <t>na rubu rámu 40 x 20 mm</t>
  </si>
  <si>
    <t>2*6,5=13,000 [A]</t>
  </si>
  <si>
    <t>64</t>
  </si>
  <si>
    <t>931326</t>
  </si>
  <si>
    <t>TĚSNĚNÍ DILATAČ SPAR ASF ZÁLIVKOU MODIFIK PRŮŘ DO 800MM2</t>
  </si>
  <si>
    <t>utěsnění řezaného krytu 40 x 20 mm</t>
  </si>
  <si>
    <t>dle pol. 919111 6,5+6,5=13,000 [A]</t>
  </si>
  <si>
    <t>65</t>
  </si>
  <si>
    <t>966138</t>
  </si>
  <si>
    <t>BOURÁNÍ KONSTRUKCÍ Z KAMENE NA MC S ODVOZEM DO 20KM</t>
  </si>
  <si>
    <t>demolice spodní stavby</t>
  </si>
  <si>
    <t>opěry 2*1*3*7,34=44,040 [A] 
křídla 2*1*1,6*3+2*1*1,5*3=18,600 [B] 
Celkové množství 62.640000=62,640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</si>
  <si>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</si>
  <si>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66</t>
  </si>
  <si>
    <t>966168</t>
  </si>
  <si>
    <t>BOURÁNÍ KONSTRUKCÍ ZE ŽELEZOBETONU S ODVOZEM DO 20KM</t>
  </si>
  <si>
    <t>demolice stávajícího mostu</t>
  </si>
  <si>
    <t>římsy 2*0,5*0,08*10,5=0,840 [A] 
NK 7,34*0,27*8,1=16,053 [B] 
výplň ocelových trub prům. 114 mm 57*0,00882473*5,9=2,968 [C] 
Celkové množství 19.861000=19,861 [D]</t>
  </si>
  <si>
    <t>67</t>
  </si>
  <si>
    <t>967188</t>
  </si>
  <si>
    <t>VYBOURÁNÍ ČÁSTÍ KONSTRUKCÍ KOVOVÝCH S ODVOZEM DO 20KM</t>
  </si>
  <si>
    <t>stávající NK vč. odvozu do sběru, VÝZISK PŘEDÁN OBJEDNATELI</t>
  </si>
  <si>
    <t>nosníky I240 2*0,00611954*7,85*8,1=0,778 [A] 
nosníky I300 4*0,00956178*7,85*8,1=2,432 [B] 
ocelové trubky prům. 114 57*0,0013823*7,85*5,9=3,649 [C] 
Celkové množství 6.859000=6,859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</si>
  <si>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</si>
  <si>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68</t>
  </si>
  <si>
    <t>97817</t>
  </si>
  <si>
    <t>ODSTRANĚNÍ MOSTNÍ IZOLACE</t>
  </si>
  <si>
    <t>původní izolace tl. 10 mm (pokud byla použita), včetně odvozu</t>
  </si>
  <si>
    <t>8,1*7,3=59,130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</si>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</sst>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002'!I3</f>
      </c>
      <c s="21">
        <f>'SO 002'!O2</f>
      </c>
      <c s="21">
        <f>C10+D10</f>
      </c>
    </row>
    <row r="11" spans="1:5" ht="12.75" customHeight="1">
      <c r="A11" s="20" t="s">
        <v>131</v>
      </c>
      <c s="20" t="s">
        <v>132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318</v>
      </c>
      <c s="20" t="s">
        <v>319</v>
      </c>
      <c s="21">
        <f>'SO 101.1'!I3</f>
      </c>
      <c s="21">
        <f>'SO 101.1'!O2</f>
      </c>
      <c s="21">
        <f>C12+D12</f>
      </c>
    </row>
    <row r="13" spans="1:5" ht="12.75" customHeight="1">
      <c r="A13" s="20" t="s">
        <v>382</v>
      </c>
      <c s="20" t="s">
        <v>383</v>
      </c>
      <c s="21">
        <f>'SO 101.2'!I3</f>
      </c>
      <c s="21">
        <f>'SO 101.2'!O2</f>
      </c>
      <c s="21">
        <f>C13+D13</f>
      </c>
    </row>
    <row r="14" spans="1:5" ht="12.75" customHeight="1">
      <c r="A14" s="20" t="s">
        <v>403</v>
      </c>
      <c s="20" t="s">
        <v>404</v>
      </c>
      <c s="21">
        <f>'SO 101.3'!I3</f>
      </c>
      <c s="21">
        <f>'SO 101.3'!O2</f>
      </c>
      <c s="21">
        <f>C14+D14</f>
      </c>
    </row>
    <row r="15" spans="1:5" ht="12.75" customHeight="1">
      <c r="A15" s="20" t="s">
        <v>420</v>
      </c>
      <c s="20" t="s">
        <v>421</v>
      </c>
      <c s="21">
        <f>'SO 101.4'!I3</f>
      </c>
      <c s="21">
        <f>'SO 101.4'!O2</f>
      </c>
      <c s="21">
        <f>C15+D15</f>
      </c>
    </row>
    <row r="16" spans="1:5" ht="12.75" customHeight="1">
      <c r="A16" s="20" t="s">
        <v>435</v>
      </c>
      <c s="20" t="s">
        <v>436</v>
      </c>
      <c s="21">
        <f>'SO 182'!I3</f>
      </c>
      <c s="21">
        <f>'SO 182'!O2</f>
      </c>
      <c s="21">
        <f>C16+D16</f>
      </c>
    </row>
    <row r="17" spans="1:5" ht="12.75" customHeight="1">
      <c r="A17" s="20" t="s">
        <v>489</v>
      </c>
      <c s="20" t="s">
        <v>490</v>
      </c>
      <c s="21">
        <f>'SO 201'!I3</f>
      </c>
      <c s="21">
        <f>'SO 201'!O2</f>
      </c>
      <c s="21">
        <f>C17+D17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0+O8+O85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0+I8+I85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7" t="s">
        <v>52</v>
      </c>
      <c r="E11" s="38" t="s">
        <v>53</v>
      </c>
    </row>
    <row r="12" spans="1:5" ht="12.75">
      <c r="A12" t="s">
        <v>54</v>
      </c>
      <c r="E12" s="36" t="s">
        <v>55</v>
      </c>
    </row>
    <row r="13" spans="1:16" ht="12.75">
      <c r="A13" s="25" t="s">
        <v>45</v>
      </c>
      <c s="29" t="s">
        <v>23</v>
      </c>
      <c s="29" t="s">
        <v>46</v>
      </c>
      <c s="25" t="s">
        <v>56</v>
      </c>
      <c s="30" t="s">
        <v>48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57</v>
      </c>
    </row>
    <row r="15" spans="1:5" ht="12.75">
      <c r="A15" s="37" t="s">
        <v>52</v>
      </c>
      <c r="E15" s="38" t="s">
        <v>53</v>
      </c>
    </row>
    <row r="16" spans="1:5" ht="12.75">
      <c r="A16" t="s">
        <v>54</v>
      </c>
      <c r="E16" s="36" t="s">
        <v>55</v>
      </c>
    </row>
    <row r="17" spans="1:16" ht="12.75">
      <c r="A17" s="25" t="s">
        <v>45</v>
      </c>
      <c s="29" t="s">
        <v>22</v>
      </c>
      <c s="29" t="s">
        <v>58</v>
      </c>
      <c s="25" t="s">
        <v>53</v>
      </c>
      <c s="30" t="s">
        <v>59</v>
      </c>
      <c s="31" t="s">
        <v>49</v>
      </c>
      <c s="32">
        <v>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60</v>
      </c>
    </row>
    <row r="19" spans="1:5" ht="12.75">
      <c r="A19" s="37" t="s">
        <v>52</v>
      </c>
      <c r="E19" s="38" t="s">
        <v>53</v>
      </c>
    </row>
    <row r="20" spans="1:5" ht="25.5">
      <c r="A20" t="s">
        <v>54</v>
      </c>
      <c r="E20" s="36" t="s">
        <v>61</v>
      </c>
    </row>
    <row r="21" spans="1:16" ht="12.75">
      <c r="A21" s="25" t="s">
        <v>45</v>
      </c>
      <c s="29" t="s">
        <v>33</v>
      </c>
      <c s="29" t="s">
        <v>62</v>
      </c>
      <c s="25" t="s">
        <v>53</v>
      </c>
      <c s="30" t="s">
        <v>63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64</v>
      </c>
    </row>
    <row r="23" spans="1:5" ht="12.75">
      <c r="A23" s="37" t="s">
        <v>52</v>
      </c>
      <c r="E23" s="38" t="s">
        <v>53</v>
      </c>
    </row>
    <row r="24" spans="1:5" ht="12.75">
      <c r="A24" t="s">
        <v>54</v>
      </c>
      <c r="E24" s="36" t="s">
        <v>65</v>
      </c>
    </row>
    <row r="25" spans="1:16" ht="12.75">
      <c r="A25" s="25" t="s">
        <v>45</v>
      </c>
      <c s="29" t="s">
        <v>35</v>
      </c>
      <c s="29" t="s">
        <v>66</v>
      </c>
      <c s="25" t="s">
        <v>53</v>
      </c>
      <c s="30" t="s">
        <v>67</v>
      </c>
      <c s="31" t="s">
        <v>49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68</v>
      </c>
    </row>
    <row r="27" spans="1:5" ht="12.75">
      <c r="A27" s="37" t="s">
        <v>52</v>
      </c>
      <c r="E27" s="38" t="s">
        <v>53</v>
      </c>
    </row>
    <row r="28" spans="1:5" ht="12.75">
      <c r="A28" t="s">
        <v>54</v>
      </c>
      <c r="E28" s="36" t="s">
        <v>65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49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71</v>
      </c>
    </row>
    <row r="31" spans="1:5" ht="12.75">
      <c r="A31" s="37" t="s">
        <v>52</v>
      </c>
      <c r="E31" s="38" t="s">
        <v>53</v>
      </c>
    </row>
    <row r="32" spans="1:5" ht="38.25">
      <c r="A32" t="s">
        <v>54</v>
      </c>
      <c r="E32" s="36" t="s">
        <v>72</v>
      </c>
    </row>
    <row r="33" spans="1:16" ht="12.75">
      <c r="A33" s="25" t="s">
        <v>45</v>
      </c>
      <c s="29" t="s">
        <v>73</v>
      </c>
      <c s="29" t="s">
        <v>69</v>
      </c>
      <c s="25" t="s">
        <v>56</v>
      </c>
      <c s="30" t="s">
        <v>70</v>
      </c>
      <c s="31" t="s">
        <v>49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74</v>
      </c>
    </row>
    <row r="35" spans="1:5" ht="12.75">
      <c r="A35" s="37" t="s">
        <v>52</v>
      </c>
      <c r="E35" s="38" t="s">
        <v>53</v>
      </c>
    </row>
    <row r="36" spans="1:5" ht="38.25">
      <c r="A36" t="s">
        <v>54</v>
      </c>
      <c r="E36" s="36" t="s">
        <v>72</v>
      </c>
    </row>
    <row r="37" spans="1:16" ht="12.75">
      <c r="A37" s="25" t="s">
        <v>45</v>
      </c>
      <c s="29" t="s">
        <v>75</v>
      </c>
      <c s="29" t="s">
        <v>69</v>
      </c>
      <c s="25" t="s">
        <v>76</v>
      </c>
      <c s="30" t="s">
        <v>70</v>
      </c>
      <c s="31" t="s">
        <v>49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77</v>
      </c>
    </row>
    <row r="39" spans="1:5" ht="12.75">
      <c r="A39" s="37" t="s">
        <v>52</v>
      </c>
      <c r="E39" s="38" t="s">
        <v>53</v>
      </c>
    </row>
    <row r="40" spans="1:5" ht="38.25">
      <c r="A40" t="s">
        <v>54</v>
      </c>
      <c r="E40" s="36" t="s">
        <v>72</v>
      </c>
    </row>
    <row r="41" spans="1:16" ht="12.75">
      <c r="A41" s="25" t="s">
        <v>45</v>
      </c>
      <c s="29" t="s">
        <v>40</v>
      </c>
      <c s="29" t="s">
        <v>69</v>
      </c>
      <c s="25" t="s">
        <v>78</v>
      </c>
      <c s="30" t="s">
        <v>70</v>
      </c>
      <c s="31" t="s">
        <v>49</v>
      </c>
      <c s="32">
        <v>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79</v>
      </c>
    </row>
    <row r="43" spans="1:5" ht="12.75">
      <c r="A43" s="37" t="s">
        <v>52</v>
      </c>
      <c r="E43" s="38" t="s">
        <v>53</v>
      </c>
    </row>
    <row r="44" spans="1:5" ht="38.25">
      <c r="A44" t="s">
        <v>54</v>
      </c>
      <c r="E44" s="36" t="s">
        <v>72</v>
      </c>
    </row>
    <row r="45" spans="1:16" ht="12.75">
      <c r="A45" s="25" t="s">
        <v>45</v>
      </c>
      <c s="29" t="s">
        <v>42</v>
      </c>
      <c s="29" t="s">
        <v>80</v>
      </c>
      <c s="25" t="s">
        <v>53</v>
      </c>
      <c s="30" t="s">
        <v>81</v>
      </c>
      <c s="31" t="s">
        <v>49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82</v>
      </c>
    </row>
    <row r="47" spans="1:5" ht="12.75">
      <c r="A47" s="37" t="s">
        <v>52</v>
      </c>
      <c r="E47" s="38" t="s">
        <v>53</v>
      </c>
    </row>
    <row r="48" spans="1:5" ht="12.75">
      <c r="A48" t="s">
        <v>54</v>
      </c>
      <c r="E48" s="36" t="s">
        <v>65</v>
      </c>
    </row>
    <row r="49" spans="1:16" ht="12.75">
      <c r="A49" s="25" t="s">
        <v>45</v>
      </c>
      <c s="29" t="s">
        <v>83</v>
      </c>
      <c s="29" t="s">
        <v>84</v>
      </c>
      <c s="25" t="s">
        <v>53</v>
      </c>
      <c s="30" t="s">
        <v>85</v>
      </c>
      <c s="31" t="s">
        <v>86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87</v>
      </c>
    </row>
    <row r="51" spans="1:5" ht="12.75">
      <c r="A51" s="37" t="s">
        <v>52</v>
      </c>
      <c r="E51" s="38" t="s">
        <v>53</v>
      </c>
    </row>
    <row r="52" spans="1:5" ht="12.75">
      <c r="A52" t="s">
        <v>54</v>
      </c>
      <c r="E52" s="36" t="s">
        <v>65</v>
      </c>
    </row>
    <row r="53" spans="1:16" ht="12.75">
      <c r="A53" s="25" t="s">
        <v>45</v>
      </c>
      <c s="29" t="s">
        <v>88</v>
      </c>
      <c s="29" t="s">
        <v>89</v>
      </c>
      <c s="25" t="s">
        <v>53</v>
      </c>
      <c s="30" t="s">
        <v>90</v>
      </c>
      <c s="31" t="s">
        <v>49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91</v>
      </c>
    </row>
    <row r="55" spans="1:5" ht="12.75">
      <c r="A55" s="37" t="s">
        <v>52</v>
      </c>
      <c r="E55" s="38" t="s">
        <v>53</v>
      </c>
    </row>
    <row r="56" spans="1:5" ht="12.75">
      <c r="A56" t="s">
        <v>54</v>
      </c>
      <c r="E56" s="36" t="s">
        <v>65</v>
      </c>
    </row>
    <row r="57" spans="1:16" ht="12.75">
      <c r="A57" s="25" t="s">
        <v>45</v>
      </c>
      <c s="29" t="s">
        <v>92</v>
      </c>
      <c s="29" t="s">
        <v>93</v>
      </c>
      <c s="25" t="s">
        <v>53</v>
      </c>
      <c s="30" t="s">
        <v>94</v>
      </c>
      <c s="31" t="s">
        <v>49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95</v>
      </c>
    </row>
    <row r="59" spans="1:5" ht="12.75">
      <c r="A59" s="37" t="s">
        <v>52</v>
      </c>
      <c r="E59" s="38" t="s">
        <v>53</v>
      </c>
    </row>
    <row r="60" spans="1:5" ht="12.75">
      <c r="A60" t="s">
        <v>54</v>
      </c>
      <c r="E60" s="36" t="s">
        <v>65</v>
      </c>
    </row>
    <row r="61" spans="1:16" ht="12.75">
      <c r="A61" s="25" t="s">
        <v>45</v>
      </c>
      <c s="29" t="s">
        <v>96</v>
      </c>
      <c s="29" t="s">
        <v>97</v>
      </c>
      <c s="25" t="s">
        <v>53</v>
      </c>
      <c s="30" t="s">
        <v>98</v>
      </c>
      <c s="31" t="s">
        <v>49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99</v>
      </c>
    </row>
    <row r="63" spans="1:5" ht="12.75">
      <c r="A63" s="37" t="s">
        <v>52</v>
      </c>
      <c r="E63" s="38" t="s">
        <v>53</v>
      </c>
    </row>
    <row r="64" spans="1:5" ht="12.75">
      <c r="A64" t="s">
        <v>54</v>
      </c>
      <c r="E64" s="36" t="s">
        <v>65</v>
      </c>
    </row>
    <row r="65" spans="1:16" ht="12.75">
      <c r="A65" s="25" t="s">
        <v>45</v>
      </c>
      <c s="29" t="s">
        <v>100</v>
      </c>
      <c s="29" t="s">
        <v>101</v>
      </c>
      <c s="25" t="s">
        <v>53</v>
      </c>
      <c s="30" t="s">
        <v>102</v>
      </c>
      <c s="31" t="s">
        <v>86</v>
      </c>
      <c s="32">
        <v>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103</v>
      </c>
    </row>
    <row r="67" spans="1:5" ht="12.75">
      <c r="A67" s="37" t="s">
        <v>52</v>
      </c>
      <c r="E67" s="38" t="s">
        <v>53</v>
      </c>
    </row>
    <row r="68" spans="1:5" ht="12.75">
      <c r="A68" t="s">
        <v>54</v>
      </c>
      <c r="E68" s="36" t="s">
        <v>65</v>
      </c>
    </row>
    <row r="69" spans="1:16" ht="12.75">
      <c r="A69" s="25" t="s">
        <v>45</v>
      </c>
      <c s="29" t="s">
        <v>104</v>
      </c>
      <c s="29" t="s">
        <v>105</v>
      </c>
      <c s="25" t="s">
        <v>53</v>
      </c>
      <c s="30" t="s">
        <v>106</v>
      </c>
      <c s="31" t="s">
        <v>86</v>
      </c>
      <c s="32">
        <v>1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25.5">
      <c r="A70" s="35" t="s">
        <v>50</v>
      </c>
      <c r="E70" s="36" t="s">
        <v>107</v>
      </c>
    </row>
    <row r="71" spans="1:5" ht="12.75">
      <c r="A71" s="37" t="s">
        <v>52</v>
      </c>
      <c r="E71" s="38" t="s">
        <v>53</v>
      </c>
    </row>
    <row r="72" spans="1:5" ht="51">
      <c r="A72" t="s">
        <v>54</v>
      </c>
      <c r="E72" s="36" t="s">
        <v>108</v>
      </c>
    </row>
    <row r="73" spans="1:16" ht="12.75">
      <c r="A73" s="25" t="s">
        <v>45</v>
      </c>
      <c s="29" t="s">
        <v>109</v>
      </c>
      <c s="29" t="s">
        <v>110</v>
      </c>
      <c s="25" t="s">
        <v>53</v>
      </c>
      <c s="30" t="s">
        <v>111</v>
      </c>
      <c s="31" t="s">
        <v>49</v>
      </c>
      <c s="32">
        <v>1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112</v>
      </c>
    </row>
    <row r="75" spans="1:5" ht="12.75">
      <c r="A75" s="37" t="s">
        <v>52</v>
      </c>
      <c r="E75" s="38" t="s">
        <v>53</v>
      </c>
    </row>
    <row r="76" spans="1:5" ht="12.75">
      <c r="A76" t="s">
        <v>54</v>
      </c>
      <c r="E76" s="36" t="s">
        <v>113</v>
      </c>
    </row>
    <row r="77" spans="1:16" ht="12.75">
      <c r="A77" s="25" t="s">
        <v>45</v>
      </c>
      <c s="29" t="s">
        <v>114</v>
      </c>
      <c s="29" t="s">
        <v>115</v>
      </c>
      <c s="25" t="s">
        <v>53</v>
      </c>
      <c s="30" t="s">
        <v>116</v>
      </c>
      <c s="31" t="s">
        <v>49</v>
      </c>
      <c s="32">
        <v>1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38.25">
      <c r="A78" s="35" t="s">
        <v>50</v>
      </c>
      <c r="E78" s="36" t="s">
        <v>117</v>
      </c>
    </row>
    <row r="79" spans="1:5" ht="12.75">
      <c r="A79" s="37" t="s">
        <v>52</v>
      </c>
      <c r="E79" s="38" t="s">
        <v>53</v>
      </c>
    </row>
    <row r="80" spans="1:5" ht="89.25">
      <c r="A80" t="s">
        <v>54</v>
      </c>
      <c r="E80" s="36" t="s">
        <v>118</v>
      </c>
    </row>
    <row r="81" spans="1:16" ht="12.75">
      <c r="A81" s="25" t="s">
        <v>45</v>
      </c>
      <c s="29" t="s">
        <v>119</v>
      </c>
      <c s="29" t="s">
        <v>120</v>
      </c>
      <c s="25" t="s">
        <v>53</v>
      </c>
      <c s="30" t="s">
        <v>121</v>
      </c>
      <c s="31" t="s">
        <v>49</v>
      </c>
      <c s="32">
        <v>1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53</v>
      </c>
    </row>
    <row r="83" spans="1:5" ht="12.75">
      <c r="A83" s="37" t="s">
        <v>52</v>
      </c>
      <c r="E83" s="38" t="s">
        <v>53</v>
      </c>
    </row>
    <row r="84" spans="1:5" ht="25.5">
      <c r="A84" t="s">
        <v>54</v>
      </c>
      <c r="E84" s="36" t="s">
        <v>122</v>
      </c>
    </row>
    <row r="85" spans="1:18" ht="12.75" customHeight="1">
      <c r="A85" s="6" t="s">
        <v>43</v>
      </c>
      <c s="6"/>
      <c s="40" t="s">
        <v>33</v>
      </c>
      <c s="6"/>
      <c s="27" t="s">
        <v>123</v>
      </c>
      <c s="6"/>
      <c s="6"/>
      <c s="6"/>
      <c s="41">
        <f>0+Q85</f>
      </c>
      <c r="O85">
        <f>0+R85</f>
      </c>
      <c r="Q85">
        <f>0+I86</f>
      </c>
      <c>
        <f>0+O86</f>
      </c>
    </row>
    <row r="86" spans="1:16" ht="12.75">
      <c r="A86" s="25" t="s">
        <v>45</v>
      </c>
      <c s="29" t="s">
        <v>124</v>
      </c>
      <c s="29" t="s">
        <v>125</v>
      </c>
      <c s="25" t="s">
        <v>53</v>
      </c>
      <c s="30" t="s">
        <v>126</v>
      </c>
      <c s="31" t="s">
        <v>127</v>
      </c>
      <c s="32">
        <v>3.96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128</v>
      </c>
    </row>
    <row r="88" spans="1:5" ht="12.75">
      <c r="A88" s="37" t="s">
        <v>52</v>
      </c>
      <c r="E88" s="38" t="s">
        <v>129</v>
      </c>
    </row>
    <row r="89" spans="1:5" ht="293.25">
      <c r="A89" t="s">
        <v>54</v>
      </c>
      <c r="E89" s="36" t="s">
        <v>130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0+O8+O17+O70+O79+O92+O125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42">
        <f>0+I8+I17+I70+I79+I92+I125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131</v>
      </c>
      <c s="6"/>
      <c s="18" t="s">
        <v>132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133</v>
      </c>
      <c s="25" t="s">
        <v>47</v>
      </c>
      <c s="30" t="s">
        <v>134</v>
      </c>
      <c s="31" t="s">
        <v>135</v>
      </c>
      <c s="32">
        <v>1552.22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136</v>
      </c>
    </row>
    <row r="11" spans="1:5" ht="51">
      <c r="A11" s="37" t="s">
        <v>52</v>
      </c>
      <c r="E11" s="38" t="s">
        <v>137</v>
      </c>
    </row>
    <row r="12" spans="1:5" ht="25.5">
      <c r="A12" t="s">
        <v>54</v>
      </c>
      <c r="E12" s="36" t="s">
        <v>138</v>
      </c>
    </row>
    <row r="13" spans="1:16" ht="12.75">
      <c r="A13" s="25" t="s">
        <v>45</v>
      </c>
      <c s="29" t="s">
        <v>23</v>
      </c>
      <c s="29" t="s">
        <v>133</v>
      </c>
      <c s="25" t="s">
        <v>56</v>
      </c>
      <c s="30" t="s">
        <v>134</v>
      </c>
      <c s="31" t="s">
        <v>135</v>
      </c>
      <c s="32">
        <v>996.454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139</v>
      </c>
    </row>
    <row r="15" spans="1:5" ht="12.75">
      <c r="A15" s="37" t="s">
        <v>52</v>
      </c>
      <c r="E15" s="38" t="s">
        <v>140</v>
      </c>
    </row>
    <row r="16" spans="1:5" ht="25.5">
      <c r="A16" t="s">
        <v>54</v>
      </c>
      <c r="E16" s="36" t="s">
        <v>138</v>
      </c>
    </row>
    <row r="17" spans="1:18" ht="12.75" customHeight="1">
      <c r="A17" s="6" t="s">
        <v>43</v>
      </c>
      <c s="6"/>
      <c s="40" t="s">
        <v>29</v>
      </c>
      <c s="6"/>
      <c s="27" t="s">
        <v>141</v>
      </c>
      <c s="6"/>
      <c s="6"/>
      <c s="6"/>
      <c s="41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25.5">
      <c r="A18" s="25" t="s">
        <v>45</v>
      </c>
      <c s="29" t="s">
        <v>22</v>
      </c>
      <c s="29" t="s">
        <v>142</v>
      </c>
      <c s="25" t="s">
        <v>53</v>
      </c>
      <c s="30" t="s">
        <v>143</v>
      </c>
      <c s="31" t="s">
        <v>127</v>
      </c>
      <c s="32">
        <v>472.804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144</v>
      </c>
    </row>
    <row r="20" spans="1:5" ht="12.75">
      <c r="A20" s="37" t="s">
        <v>52</v>
      </c>
      <c r="E20" s="38" t="s">
        <v>145</v>
      </c>
    </row>
    <row r="21" spans="1:5" ht="63.75">
      <c r="A21" t="s">
        <v>54</v>
      </c>
      <c r="E21" s="36" t="s">
        <v>146</v>
      </c>
    </row>
    <row r="22" spans="1:16" ht="12.75">
      <c r="A22" s="25" t="s">
        <v>45</v>
      </c>
      <c s="29" t="s">
        <v>33</v>
      </c>
      <c s="29" t="s">
        <v>147</v>
      </c>
      <c s="25" t="s">
        <v>53</v>
      </c>
      <c s="30" t="s">
        <v>148</v>
      </c>
      <c s="31" t="s">
        <v>127</v>
      </c>
      <c s="32">
        <v>207.68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38.25">
      <c r="A23" s="35" t="s">
        <v>50</v>
      </c>
      <c r="E23" s="36" t="s">
        <v>149</v>
      </c>
    </row>
    <row r="24" spans="1:5" ht="12.75">
      <c r="A24" s="37" t="s">
        <v>52</v>
      </c>
      <c r="E24" s="38" t="s">
        <v>150</v>
      </c>
    </row>
    <row r="25" spans="1:5" ht="63.75">
      <c r="A25" t="s">
        <v>54</v>
      </c>
      <c r="E25" s="36" t="s">
        <v>146</v>
      </c>
    </row>
    <row r="26" spans="1:16" ht="12.75">
      <c r="A26" s="25" t="s">
        <v>45</v>
      </c>
      <c s="29" t="s">
        <v>35</v>
      </c>
      <c s="29" t="s">
        <v>151</v>
      </c>
      <c s="25" t="s">
        <v>53</v>
      </c>
      <c s="30" t="s">
        <v>152</v>
      </c>
      <c s="31" t="s">
        <v>127</v>
      </c>
      <c s="32">
        <v>276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25.5">
      <c r="A27" s="35" t="s">
        <v>50</v>
      </c>
      <c r="E27" s="36" t="s">
        <v>153</v>
      </c>
    </row>
    <row r="28" spans="1:5" ht="12.75">
      <c r="A28" s="37" t="s">
        <v>52</v>
      </c>
      <c r="E28" s="38" t="s">
        <v>154</v>
      </c>
    </row>
    <row r="29" spans="1:5" ht="38.25">
      <c r="A29" t="s">
        <v>54</v>
      </c>
      <c r="E29" s="36" t="s">
        <v>155</v>
      </c>
    </row>
    <row r="30" spans="1:16" ht="12.75">
      <c r="A30" s="25" t="s">
        <v>45</v>
      </c>
      <c s="29" t="s">
        <v>37</v>
      </c>
      <c s="29" t="s">
        <v>156</v>
      </c>
      <c s="25" t="s">
        <v>53</v>
      </c>
      <c s="30" t="s">
        <v>157</v>
      </c>
      <c s="31" t="s">
        <v>127</v>
      </c>
      <c s="32">
        <v>367.482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158</v>
      </c>
    </row>
    <row r="32" spans="1:5" ht="140.25">
      <c r="A32" s="37" t="s">
        <v>52</v>
      </c>
      <c r="E32" s="38" t="s">
        <v>159</v>
      </c>
    </row>
    <row r="33" spans="1:5" ht="369.75">
      <c r="A33" t="s">
        <v>54</v>
      </c>
      <c r="E33" s="36" t="s">
        <v>160</v>
      </c>
    </row>
    <row r="34" spans="1:16" ht="12.75">
      <c r="A34" s="25" t="s">
        <v>45</v>
      </c>
      <c s="29" t="s">
        <v>73</v>
      </c>
      <c s="29" t="s">
        <v>161</v>
      </c>
      <c s="25" t="s">
        <v>53</v>
      </c>
      <c s="30" t="s">
        <v>162</v>
      </c>
      <c s="31" t="s">
        <v>127</v>
      </c>
      <c s="32">
        <v>276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163</v>
      </c>
    </row>
    <row r="36" spans="1:5" ht="12.75">
      <c r="A36" s="37" t="s">
        <v>52</v>
      </c>
      <c r="E36" s="38" t="s">
        <v>164</v>
      </c>
    </row>
    <row r="37" spans="1:5" ht="306">
      <c r="A37" t="s">
        <v>54</v>
      </c>
      <c r="E37" s="36" t="s">
        <v>165</v>
      </c>
    </row>
    <row r="38" spans="1:16" ht="12.75">
      <c r="A38" s="25" t="s">
        <v>45</v>
      </c>
      <c s="29" t="s">
        <v>75</v>
      </c>
      <c s="29" t="s">
        <v>166</v>
      </c>
      <c s="25" t="s">
        <v>53</v>
      </c>
      <c s="30" t="s">
        <v>167</v>
      </c>
      <c s="31" t="s">
        <v>127</v>
      </c>
      <c s="32">
        <v>472.804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168</v>
      </c>
    </row>
    <row r="40" spans="1:5" ht="12.75">
      <c r="A40" s="37" t="s">
        <v>52</v>
      </c>
      <c r="E40" s="38" t="s">
        <v>169</v>
      </c>
    </row>
    <row r="41" spans="1:5" ht="306">
      <c r="A41" t="s">
        <v>54</v>
      </c>
      <c r="E41" s="36" t="s">
        <v>170</v>
      </c>
    </row>
    <row r="42" spans="1:16" ht="12.75">
      <c r="A42" s="25" t="s">
        <v>45</v>
      </c>
      <c s="29" t="s">
        <v>40</v>
      </c>
      <c s="29" t="s">
        <v>171</v>
      </c>
      <c s="25" t="s">
        <v>53</v>
      </c>
      <c s="30" t="s">
        <v>172</v>
      </c>
      <c s="31" t="s">
        <v>127</v>
      </c>
      <c s="32">
        <v>207.68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173</v>
      </c>
    </row>
    <row r="44" spans="1:5" ht="12.75">
      <c r="A44" s="37" t="s">
        <v>52</v>
      </c>
      <c r="E44" s="38" t="s">
        <v>150</v>
      </c>
    </row>
    <row r="45" spans="1:5" ht="12.75">
      <c r="A45" t="s">
        <v>54</v>
      </c>
      <c r="E45" s="36" t="s">
        <v>174</v>
      </c>
    </row>
    <row r="46" spans="1:16" ht="12.75">
      <c r="A46" s="25" t="s">
        <v>45</v>
      </c>
      <c s="29" t="s">
        <v>42</v>
      </c>
      <c s="29" t="s">
        <v>175</v>
      </c>
      <c s="25" t="s">
        <v>53</v>
      </c>
      <c s="30" t="s">
        <v>176</v>
      </c>
      <c s="31" t="s">
        <v>127</v>
      </c>
      <c s="32">
        <v>622.784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177</v>
      </c>
    </row>
    <row r="48" spans="1:5" ht="12.75">
      <c r="A48" s="37" t="s">
        <v>52</v>
      </c>
      <c r="E48" s="38" t="s">
        <v>178</v>
      </c>
    </row>
    <row r="49" spans="1:5" ht="318.75">
      <c r="A49" t="s">
        <v>54</v>
      </c>
      <c r="E49" s="36" t="s">
        <v>179</v>
      </c>
    </row>
    <row r="50" spans="1:16" ht="12.75">
      <c r="A50" s="25" t="s">
        <v>45</v>
      </c>
      <c s="29" t="s">
        <v>83</v>
      </c>
      <c s="29" t="s">
        <v>180</v>
      </c>
      <c s="25" t="s">
        <v>53</v>
      </c>
      <c s="30" t="s">
        <v>181</v>
      </c>
      <c s="31" t="s">
        <v>127</v>
      </c>
      <c s="32">
        <v>129.852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182</v>
      </c>
    </row>
    <row r="52" spans="1:5" ht="12.75">
      <c r="A52" s="37" t="s">
        <v>52</v>
      </c>
      <c r="E52" s="38" t="s">
        <v>183</v>
      </c>
    </row>
    <row r="53" spans="1:5" ht="318.75">
      <c r="A53" t="s">
        <v>54</v>
      </c>
      <c r="E53" s="36" t="s">
        <v>184</v>
      </c>
    </row>
    <row r="54" spans="1:16" ht="12.75">
      <c r="A54" s="25" t="s">
        <v>45</v>
      </c>
      <c s="29" t="s">
        <v>88</v>
      </c>
      <c s="29" t="s">
        <v>185</v>
      </c>
      <c s="25" t="s">
        <v>53</v>
      </c>
      <c s="30" t="s">
        <v>186</v>
      </c>
      <c s="31" t="s">
        <v>127</v>
      </c>
      <c s="32">
        <v>622.784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187</v>
      </c>
    </row>
    <row r="56" spans="1:5" ht="12.75">
      <c r="A56" s="37" t="s">
        <v>52</v>
      </c>
      <c r="E56" s="38" t="s">
        <v>178</v>
      </c>
    </row>
    <row r="57" spans="1:5" ht="229.5">
      <c r="A57" t="s">
        <v>54</v>
      </c>
      <c r="E57" s="36" t="s">
        <v>188</v>
      </c>
    </row>
    <row r="58" spans="1:16" ht="12.75">
      <c r="A58" s="25" t="s">
        <v>45</v>
      </c>
      <c s="29" t="s">
        <v>92</v>
      </c>
      <c s="29" t="s">
        <v>189</v>
      </c>
      <c s="25" t="s">
        <v>53</v>
      </c>
      <c s="30" t="s">
        <v>190</v>
      </c>
      <c s="31" t="s">
        <v>191</v>
      </c>
      <c s="32">
        <v>1556.96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192</v>
      </c>
    </row>
    <row r="60" spans="1:5" ht="12.75">
      <c r="A60" s="37" t="s">
        <v>52</v>
      </c>
      <c r="E60" s="38" t="s">
        <v>193</v>
      </c>
    </row>
    <row r="61" spans="1:5" ht="25.5">
      <c r="A61" t="s">
        <v>54</v>
      </c>
      <c r="E61" s="36" t="s">
        <v>194</v>
      </c>
    </row>
    <row r="62" spans="1:16" ht="12.75">
      <c r="A62" s="25" t="s">
        <v>45</v>
      </c>
      <c s="29" t="s">
        <v>96</v>
      </c>
      <c s="29" t="s">
        <v>195</v>
      </c>
      <c s="25" t="s">
        <v>53</v>
      </c>
      <c s="30" t="s">
        <v>196</v>
      </c>
      <c s="31" t="s">
        <v>191</v>
      </c>
      <c s="32">
        <v>1380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197</v>
      </c>
    </row>
    <row r="64" spans="1:5" ht="12.75">
      <c r="A64" s="37" t="s">
        <v>52</v>
      </c>
      <c r="E64" s="38" t="s">
        <v>198</v>
      </c>
    </row>
    <row r="65" spans="1:5" ht="38.25">
      <c r="A65" t="s">
        <v>54</v>
      </c>
      <c r="E65" s="36" t="s">
        <v>199</v>
      </c>
    </row>
    <row r="66" spans="1:16" ht="12.75">
      <c r="A66" s="25" t="s">
        <v>45</v>
      </c>
      <c s="29" t="s">
        <v>100</v>
      </c>
      <c s="29" t="s">
        <v>200</v>
      </c>
      <c s="25" t="s">
        <v>53</v>
      </c>
      <c s="30" t="s">
        <v>201</v>
      </c>
      <c s="31" t="s">
        <v>191</v>
      </c>
      <c s="32">
        <v>1380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51">
      <c r="A67" s="35" t="s">
        <v>50</v>
      </c>
      <c r="E67" s="36" t="s">
        <v>202</v>
      </c>
    </row>
    <row r="68" spans="1:5" ht="12.75">
      <c r="A68" s="37" t="s">
        <v>52</v>
      </c>
      <c r="E68" s="38" t="s">
        <v>203</v>
      </c>
    </row>
    <row r="69" spans="1:5" ht="38.25">
      <c r="A69" t="s">
        <v>54</v>
      </c>
      <c r="E69" s="36" t="s">
        <v>204</v>
      </c>
    </row>
    <row r="70" spans="1:18" ht="12.75" customHeight="1">
      <c r="A70" s="6" t="s">
        <v>43</v>
      </c>
      <c s="6"/>
      <c s="40" t="s">
        <v>23</v>
      </c>
      <c s="6"/>
      <c s="27" t="s">
        <v>205</v>
      </c>
      <c s="6"/>
      <c s="6"/>
      <c s="6"/>
      <c s="41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45</v>
      </c>
      <c s="29" t="s">
        <v>104</v>
      </c>
      <c s="29" t="s">
        <v>206</v>
      </c>
      <c s="25" t="s">
        <v>53</v>
      </c>
      <c s="30" t="s">
        <v>207</v>
      </c>
      <c s="31" t="s">
        <v>191</v>
      </c>
      <c s="32">
        <v>789.703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208</v>
      </c>
    </row>
    <row r="73" spans="1:5" ht="140.25">
      <c r="A73" s="37" t="s">
        <v>52</v>
      </c>
      <c r="E73" s="38" t="s">
        <v>209</v>
      </c>
    </row>
    <row r="74" spans="1:5" ht="102">
      <c r="A74" t="s">
        <v>54</v>
      </c>
      <c r="E74" s="36" t="s">
        <v>210</v>
      </c>
    </row>
    <row r="75" spans="1:16" ht="12.75">
      <c r="A75" s="25" t="s">
        <v>45</v>
      </c>
      <c s="29" t="s">
        <v>109</v>
      </c>
      <c s="29" t="s">
        <v>211</v>
      </c>
      <c s="25" t="s">
        <v>53</v>
      </c>
      <c s="30" t="s">
        <v>212</v>
      </c>
      <c s="31" t="s">
        <v>191</v>
      </c>
      <c s="32">
        <v>1557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213</v>
      </c>
    </row>
    <row r="77" spans="1:5" ht="12.75">
      <c r="A77" s="37" t="s">
        <v>52</v>
      </c>
      <c r="E77" s="38" t="s">
        <v>214</v>
      </c>
    </row>
    <row r="78" spans="1:5" ht="102">
      <c r="A78" t="s">
        <v>54</v>
      </c>
      <c r="E78" s="36" t="s">
        <v>215</v>
      </c>
    </row>
    <row r="79" spans="1:18" ht="12.75" customHeight="1">
      <c r="A79" s="6" t="s">
        <v>43</v>
      </c>
      <c s="6"/>
      <c s="40" t="s">
        <v>33</v>
      </c>
      <c s="6"/>
      <c s="27" t="s">
        <v>123</v>
      </c>
      <c s="6"/>
      <c s="6"/>
      <c s="6"/>
      <c s="41">
        <f>0+Q79</f>
      </c>
      <c r="O79">
        <f>0+R79</f>
      </c>
      <c r="Q79">
        <f>0+I80+I84+I88</f>
      </c>
      <c>
        <f>0+O80+O84+O88</f>
      </c>
    </row>
    <row r="80" spans="1:16" ht="12.75">
      <c r="A80" s="25" t="s">
        <v>45</v>
      </c>
      <c s="29" t="s">
        <v>114</v>
      </c>
      <c s="29" t="s">
        <v>216</v>
      </c>
      <c s="25" t="s">
        <v>53</v>
      </c>
      <c s="30" t="s">
        <v>217</v>
      </c>
      <c s="31" t="s">
        <v>127</v>
      </c>
      <c s="32">
        <v>0.512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218</v>
      </c>
    </row>
    <row r="82" spans="1:5" ht="12.75">
      <c r="A82" s="37" t="s">
        <v>52</v>
      </c>
      <c r="E82" s="38" t="s">
        <v>219</v>
      </c>
    </row>
    <row r="83" spans="1:5" ht="293.25">
      <c r="A83" t="s">
        <v>54</v>
      </c>
      <c r="E83" s="36" t="s">
        <v>130</v>
      </c>
    </row>
    <row r="84" spans="1:16" ht="12.75">
      <c r="A84" s="25" t="s">
        <v>45</v>
      </c>
      <c s="29" t="s">
        <v>119</v>
      </c>
      <c s="29" t="s">
        <v>125</v>
      </c>
      <c s="25" t="s">
        <v>53</v>
      </c>
      <c s="30" t="s">
        <v>126</v>
      </c>
      <c s="31" t="s">
        <v>127</v>
      </c>
      <c s="32">
        <v>99.42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220</v>
      </c>
    </row>
    <row r="86" spans="1:5" ht="38.25">
      <c r="A86" s="37" t="s">
        <v>52</v>
      </c>
      <c r="E86" s="38" t="s">
        <v>221</v>
      </c>
    </row>
    <row r="87" spans="1:5" ht="293.25">
      <c r="A87" t="s">
        <v>54</v>
      </c>
      <c r="E87" s="36" t="s">
        <v>130</v>
      </c>
    </row>
    <row r="88" spans="1:16" ht="12.75">
      <c r="A88" s="25" t="s">
        <v>45</v>
      </c>
      <c s="29" t="s">
        <v>124</v>
      </c>
      <c s="29" t="s">
        <v>222</v>
      </c>
      <c s="25" t="s">
        <v>53</v>
      </c>
      <c s="30" t="s">
        <v>223</v>
      </c>
      <c s="31" t="s">
        <v>127</v>
      </c>
      <c s="32">
        <v>258.144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25.5">
      <c r="A89" s="35" t="s">
        <v>50</v>
      </c>
      <c r="E89" s="36" t="s">
        <v>224</v>
      </c>
    </row>
    <row r="90" spans="1:5" ht="140.25">
      <c r="A90" s="37" t="s">
        <v>52</v>
      </c>
      <c r="E90" s="38" t="s">
        <v>225</v>
      </c>
    </row>
    <row r="91" spans="1:5" ht="102">
      <c r="A91" t="s">
        <v>54</v>
      </c>
      <c r="E91" s="36" t="s">
        <v>226</v>
      </c>
    </row>
    <row r="92" spans="1:18" ht="12.75" customHeight="1">
      <c r="A92" s="6" t="s">
        <v>43</v>
      </c>
      <c s="6"/>
      <c s="40" t="s">
        <v>35</v>
      </c>
      <c s="6"/>
      <c s="27" t="s">
        <v>227</v>
      </c>
      <c s="6"/>
      <c s="6"/>
      <c s="6"/>
      <c s="41">
        <f>0+Q92</f>
      </c>
      <c r="O92">
        <f>0+R92</f>
      </c>
      <c r="Q92">
        <f>0+I93+I97+I101+I105+I109+I113+I117+I121</f>
      </c>
      <c>
        <f>0+O93+O97+O101+O105+O109+O113+O117+O121</f>
      </c>
    </row>
    <row r="93" spans="1:16" ht="12.75">
      <c r="A93" s="25" t="s">
        <v>45</v>
      </c>
      <c s="29" t="s">
        <v>228</v>
      </c>
      <c s="29" t="s">
        <v>229</v>
      </c>
      <c s="25" t="s">
        <v>53</v>
      </c>
      <c s="30" t="s">
        <v>230</v>
      </c>
      <c s="31" t="s">
        <v>191</v>
      </c>
      <c s="32">
        <v>1556.96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231</v>
      </c>
    </row>
    <row r="95" spans="1:5" ht="140.25">
      <c r="A95" s="37" t="s">
        <v>52</v>
      </c>
      <c r="E95" s="38" t="s">
        <v>232</v>
      </c>
    </row>
    <row r="96" spans="1:5" ht="51">
      <c r="A96" t="s">
        <v>54</v>
      </c>
      <c r="E96" s="36" t="s">
        <v>233</v>
      </c>
    </row>
    <row r="97" spans="1:16" ht="12.75">
      <c r="A97" s="25" t="s">
        <v>45</v>
      </c>
      <c s="29" t="s">
        <v>234</v>
      </c>
      <c s="29" t="s">
        <v>235</v>
      </c>
      <c s="25" t="s">
        <v>53</v>
      </c>
      <c s="30" t="s">
        <v>236</v>
      </c>
      <c s="31" t="s">
        <v>127</v>
      </c>
      <c s="32">
        <v>282.78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25.5">
      <c r="A98" s="35" t="s">
        <v>50</v>
      </c>
      <c r="E98" s="36" t="s">
        <v>237</v>
      </c>
    </row>
    <row r="99" spans="1:5" ht="140.25">
      <c r="A99" s="37" t="s">
        <v>52</v>
      </c>
      <c r="E99" s="38" t="s">
        <v>238</v>
      </c>
    </row>
    <row r="100" spans="1:5" ht="76.5">
      <c r="A100" t="s">
        <v>54</v>
      </c>
      <c r="E100" s="36" t="s">
        <v>239</v>
      </c>
    </row>
    <row r="101" spans="1:16" ht="12.75">
      <c r="A101" s="25" t="s">
        <v>45</v>
      </c>
      <c s="29" t="s">
        <v>240</v>
      </c>
      <c s="29" t="s">
        <v>241</v>
      </c>
      <c s="25" t="s">
        <v>53</v>
      </c>
      <c s="30" t="s">
        <v>242</v>
      </c>
      <c s="31" t="s">
        <v>191</v>
      </c>
      <c s="32">
        <v>37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50</v>
      </c>
      <c r="E102" s="36" t="s">
        <v>243</v>
      </c>
    </row>
    <row r="103" spans="1:5" ht="12.75">
      <c r="A103" s="37" t="s">
        <v>52</v>
      </c>
      <c r="E103" s="38" t="s">
        <v>244</v>
      </c>
    </row>
    <row r="104" spans="1:5" ht="38.25">
      <c r="A104" t="s">
        <v>54</v>
      </c>
      <c r="E104" s="36" t="s">
        <v>245</v>
      </c>
    </row>
    <row r="105" spans="1:16" ht="12.75">
      <c r="A105" s="25" t="s">
        <v>45</v>
      </c>
      <c s="29" t="s">
        <v>246</v>
      </c>
      <c s="29" t="s">
        <v>247</v>
      </c>
      <c s="25" t="s">
        <v>53</v>
      </c>
      <c s="30" t="s">
        <v>248</v>
      </c>
      <c s="31" t="s">
        <v>191</v>
      </c>
      <c s="32">
        <v>1413.9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50</v>
      </c>
      <c r="E106" s="36" t="s">
        <v>249</v>
      </c>
    </row>
    <row r="107" spans="1:5" ht="12.75">
      <c r="A107" s="37" t="s">
        <v>52</v>
      </c>
      <c r="E107" s="38" t="s">
        <v>250</v>
      </c>
    </row>
    <row r="108" spans="1:5" ht="51">
      <c r="A108" t="s">
        <v>54</v>
      </c>
      <c r="E108" s="36" t="s">
        <v>251</v>
      </c>
    </row>
    <row r="109" spans="1:16" ht="12.75">
      <c r="A109" s="25" t="s">
        <v>45</v>
      </c>
      <c s="29" t="s">
        <v>252</v>
      </c>
      <c s="29" t="s">
        <v>253</v>
      </c>
      <c s="25" t="s">
        <v>53</v>
      </c>
      <c s="30" t="s">
        <v>254</v>
      </c>
      <c s="31" t="s">
        <v>191</v>
      </c>
      <c s="32">
        <v>2898.1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255</v>
      </c>
    </row>
    <row r="111" spans="1:5" ht="38.25">
      <c r="A111" s="37" t="s">
        <v>52</v>
      </c>
      <c r="E111" s="38" t="s">
        <v>256</v>
      </c>
    </row>
    <row r="112" spans="1:5" ht="51">
      <c r="A112" t="s">
        <v>54</v>
      </c>
      <c r="E112" s="36" t="s">
        <v>251</v>
      </c>
    </row>
    <row r="113" spans="1:16" ht="12.75">
      <c r="A113" s="25" t="s">
        <v>45</v>
      </c>
      <c s="29" t="s">
        <v>257</v>
      </c>
      <c s="29" t="s">
        <v>258</v>
      </c>
      <c s="25" t="s">
        <v>53</v>
      </c>
      <c s="30" t="s">
        <v>259</v>
      </c>
      <c s="31" t="s">
        <v>191</v>
      </c>
      <c s="32">
        <v>1474.5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260</v>
      </c>
    </row>
    <row r="115" spans="1:5" ht="38.25">
      <c r="A115" s="37" t="s">
        <v>52</v>
      </c>
      <c r="E115" s="38" t="s">
        <v>261</v>
      </c>
    </row>
    <row r="116" spans="1:5" ht="140.25">
      <c r="A116" t="s">
        <v>54</v>
      </c>
      <c r="E116" s="36" t="s">
        <v>262</v>
      </c>
    </row>
    <row r="117" spans="1:16" ht="12.75">
      <c r="A117" s="25" t="s">
        <v>45</v>
      </c>
      <c s="29" t="s">
        <v>263</v>
      </c>
      <c s="29" t="s">
        <v>264</v>
      </c>
      <c s="25" t="s">
        <v>53</v>
      </c>
      <c s="30" t="s">
        <v>265</v>
      </c>
      <c s="31" t="s">
        <v>191</v>
      </c>
      <c s="32">
        <v>1457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266</v>
      </c>
    </row>
    <row r="119" spans="1:5" ht="38.25">
      <c r="A119" s="37" t="s">
        <v>52</v>
      </c>
      <c r="E119" s="38" t="s">
        <v>267</v>
      </c>
    </row>
    <row r="120" spans="1:5" ht="140.25">
      <c r="A120" t="s">
        <v>54</v>
      </c>
      <c r="E120" s="36" t="s">
        <v>262</v>
      </c>
    </row>
    <row r="121" spans="1:16" ht="12.75">
      <c r="A121" s="25" t="s">
        <v>45</v>
      </c>
      <c s="29" t="s">
        <v>268</v>
      </c>
      <c s="29" t="s">
        <v>269</v>
      </c>
      <c s="25" t="s">
        <v>53</v>
      </c>
      <c s="30" t="s">
        <v>270</v>
      </c>
      <c s="31" t="s">
        <v>191</v>
      </c>
      <c s="32">
        <v>1441.1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271</v>
      </c>
    </row>
    <row r="123" spans="1:5" ht="38.25">
      <c r="A123" s="37" t="s">
        <v>52</v>
      </c>
      <c r="E123" s="38" t="s">
        <v>272</v>
      </c>
    </row>
    <row r="124" spans="1:5" ht="140.25">
      <c r="A124" t="s">
        <v>54</v>
      </c>
      <c r="E124" s="36" t="s">
        <v>262</v>
      </c>
    </row>
    <row r="125" spans="1:18" ht="12.75" customHeight="1">
      <c r="A125" s="6" t="s">
        <v>43</v>
      </c>
      <c s="6"/>
      <c s="40" t="s">
        <v>40</v>
      </c>
      <c s="6"/>
      <c s="27" t="s">
        <v>273</v>
      </c>
      <c s="6"/>
      <c s="6"/>
      <c s="6"/>
      <c s="41">
        <f>0+Q125</f>
      </c>
      <c r="O125">
        <f>0+R125</f>
      </c>
      <c r="Q125">
        <f>0+I126+I130+I134+I138+I142+I146+I150+I154</f>
      </c>
      <c>
        <f>0+O126+O130+O134+O138+O142+O146+O150+O154</f>
      </c>
    </row>
    <row r="126" spans="1:16" ht="25.5">
      <c r="A126" s="25" t="s">
        <v>45</v>
      </c>
      <c s="29" t="s">
        <v>274</v>
      </c>
      <c s="29" t="s">
        <v>275</v>
      </c>
      <c s="25" t="s">
        <v>53</v>
      </c>
      <c s="30" t="s">
        <v>276</v>
      </c>
      <c s="31" t="s">
        <v>277</v>
      </c>
      <c s="32">
        <v>102.4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278</v>
      </c>
    </row>
    <row r="128" spans="1:5" ht="12.75">
      <c r="A128" s="37" t="s">
        <v>52</v>
      </c>
      <c r="E128" s="38" t="s">
        <v>279</v>
      </c>
    </row>
    <row r="129" spans="1:5" ht="127.5">
      <c r="A129" t="s">
        <v>54</v>
      </c>
      <c r="E129" s="36" t="s">
        <v>280</v>
      </c>
    </row>
    <row r="130" spans="1:16" ht="12.75">
      <c r="A130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86</v>
      </c>
      <c s="32">
        <v>10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284</v>
      </c>
    </row>
    <row r="132" spans="1:5" ht="12.75">
      <c r="A132" s="37" t="s">
        <v>52</v>
      </c>
      <c r="E132" s="38" t="s">
        <v>285</v>
      </c>
    </row>
    <row r="133" spans="1:5" ht="51">
      <c r="A133" t="s">
        <v>54</v>
      </c>
      <c r="E133" s="36" t="s">
        <v>286</v>
      </c>
    </row>
    <row r="134" spans="1:16" ht="12.75">
      <c r="A134" s="25" t="s">
        <v>45</v>
      </c>
      <c s="29" t="s">
        <v>287</v>
      </c>
      <c s="29" t="s">
        <v>282</v>
      </c>
      <c s="25" t="s">
        <v>56</v>
      </c>
      <c s="30" t="s">
        <v>283</v>
      </c>
      <c s="31" t="s">
        <v>86</v>
      </c>
      <c s="32">
        <v>16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53</v>
      </c>
    </row>
    <row r="136" spans="1:5" ht="12.75">
      <c r="A136" s="37" t="s">
        <v>52</v>
      </c>
      <c r="E136" s="38" t="s">
        <v>288</v>
      </c>
    </row>
    <row r="137" spans="1:5" ht="51">
      <c r="A137" t="s">
        <v>54</v>
      </c>
      <c r="E137" s="36" t="s">
        <v>286</v>
      </c>
    </row>
    <row r="138" spans="1:16" ht="25.5">
      <c r="A138" s="25" t="s">
        <v>45</v>
      </c>
      <c s="29" t="s">
        <v>289</v>
      </c>
      <c s="29" t="s">
        <v>290</v>
      </c>
      <c s="25" t="s">
        <v>53</v>
      </c>
      <c s="30" t="s">
        <v>291</v>
      </c>
      <c s="31" t="s">
        <v>86</v>
      </c>
      <c s="32">
        <v>2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292</v>
      </c>
    </row>
    <row r="140" spans="1:5" ht="12.75">
      <c r="A140" s="37" t="s">
        <v>52</v>
      </c>
      <c r="E140" s="38" t="s">
        <v>293</v>
      </c>
    </row>
    <row r="141" spans="1:5" ht="25.5">
      <c r="A141" t="s">
        <v>54</v>
      </c>
      <c r="E141" s="36" t="s">
        <v>294</v>
      </c>
    </row>
    <row r="142" spans="1:16" ht="12.75">
      <c r="A142" s="25" t="s">
        <v>45</v>
      </c>
      <c s="29" t="s">
        <v>295</v>
      </c>
      <c s="29" t="s">
        <v>296</v>
      </c>
      <c s="25" t="s">
        <v>53</v>
      </c>
      <c s="30" t="s">
        <v>297</v>
      </c>
      <c s="31" t="s">
        <v>86</v>
      </c>
      <c s="32">
        <v>2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298</v>
      </c>
    </row>
    <row r="144" spans="1:5" ht="12.75">
      <c r="A144" s="37" t="s">
        <v>52</v>
      </c>
      <c r="E144" s="38" t="s">
        <v>299</v>
      </c>
    </row>
    <row r="145" spans="1:5" ht="25.5">
      <c r="A145" t="s">
        <v>54</v>
      </c>
      <c r="E145" s="36" t="s">
        <v>300</v>
      </c>
    </row>
    <row r="146" spans="1:16" ht="25.5">
      <c r="A146" s="25" t="s">
        <v>45</v>
      </c>
      <c s="29" t="s">
        <v>301</v>
      </c>
      <c s="29" t="s">
        <v>302</v>
      </c>
      <c s="25" t="s">
        <v>53</v>
      </c>
      <c s="30" t="s">
        <v>303</v>
      </c>
      <c s="31" t="s">
        <v>191</v>
      </c>
      <c s="32">
        <v>70.375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304</v>
      </c>
    </row>
    <row r="148" spans="1:5" ht="38.25">
      <c r="A148" s="37" t="s">
        <v>52</v>
      </c>
      <c r="E148" s="38" t="s">
        <v>305</v>
      </c>
    </row>
    <row r="149" spans="1:5" ht="38.25">
      <c r="A149" t="s">
        <v>54</v>
      </c>
      <c r="E149" s="36" t="s">
        <v>306</v>
      </c>
    </row>
    <row r="150" spans="1:16" ht="12.75">
      <c r="A150" s="25" t="s">
        <v>45</v>
      </c>
      <c s="29" t="s">
        <v>307</v>
      </c>
      <c s="29" t="s">
        <v>308</v>
      </c>
      <c s="25" t="s">
        <v>53</v>
      </c>
      <c s="30" t="s">
        <v>309</v>
      </c>
      <c s="31" t="s">
        <v>277</v>
      </c>
      <c s="32">
        <v>33.3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310</v>
      </c>
    </row>
    <row r="152" spans="1:5" ht="12.75">
      <c r="A152" s="37" t="s">
        <v>52</v>
      </c>
      <c r="E152" s="38" t="s">
        <v>311</v>
      </c>
    </row>
    <row r="153" spans="1:5" ht="25.5">
      <c r="A153" t="s">
        <v>54</v>
      </c>
      <c r="E153" s="36" t="s">
        <v>312</v>
      </c>
    </row>
    <row r="154" spans="1:16" ht="12.75">
      <c r="A154" s="25" t="s">
        <v>45</v>
      </c>
      <c s="29" t="s">
        <v>313</v>
      </c>
      <c s="29" t="s">
        <v>314</v>
      </c>
      <c s="25" t="s">
        <v>53</v>
      </c>
      <c s="30" t="s">
        <v>315</v>
      </c>
      <c s="31" t="s">
        <v>277</v>
      </c>
      <c s="32">
        <v>33.3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316</v>
      </c>
    </row>
    <row r="156" spans="1:5" ht="12.75">
      <c r="A156" s="37" t="s">
        <v>52</v>
      </c>
      <c r="E156" s="38" t="s">
        <v>311</v>
      </c>
    </row>
    <row r="157" spans="1:5" ht="38.25">
      <c r="A157" t="s">
        <v>54</v>
      </c>
      <c r="E157" s="36" t="s">
        <v>317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0+O8+O17+O42+O55+O68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318</v>
      </c>
      <c s="42">
        <f>0+I8+I17+I42+I55+I68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318</v>
      </c>
      <c s="6"/>
      <c s="18" t="s">
        <v>319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133</v>
      </c>
      <c s="25" t="s">
        <v>29</v>
      </c>
      <c s="30" t="s">
        <v>134</v>
      </c>
      <c s="31" t="s">
        <v>135</v>
      </c>
      <c s="32">
        <v>12.725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320</v>
      </c>
    </row>
    <row r="11" spans="1:5" ht="12.75">
      <c r="A11" s="37" t="s">
        <v>52</v>
      </c>
      <c r="E11" s="38" t="s">
        <v>321</v>
      </c>
    </row>
    <row r="12" spans="1:5" ht="25.5">
      <c r="A12" t="s">
        <v>54</v>
      </c>
      <c r="E12" s="36" t="s">
        <v>138</v>
      </c>
    </row>
    <row r="13" spans="1:16" ht="12.75">
      <c r="A13" s="25" t="s">
        <v>45</v>
      </c>
      <c s="29" t="s">
        <v>23</v>
      </c>
      <c s="29" t="s">
        <v>133</v>
      </c>
      <c s="25" t="s">
        <v>23</v>
      </c>
      <c s="30" t="s">
        <v>134</v>
      </c>
      <c s="31" t="s">
        <v>135</v>
      </c>
      <c s="32">
        <v>136.432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53</v>
      </c>
    </row>
    <row r="15" spans="1:5" ht="12.75">
      <c r="A15" s="37" t="s">
        <v>52</v>
      </c>
      <c r="E15" s="38" t="s">
        <v>322</v>
      </c>
    </row>
    <row r="16" spans="1:5" ht="25.5">
      <c r="A16" t="s">
        <v>54</v>
      </c>
      <c r="E16" s="36" t="s">
        <v>138</v>
      </c>
    </row>
    <row r="17" spans="1:18" ht="12.75" customHeight="1">
      <c r="A17" s="6" t="s">
        <v>43</v>
      </c>
      <c s="6"/>
      <c s="40" t="s">
        <v>29</v>
      </c>
      <c s="6"/>
      <c s="27" t="s">
        <v>141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22</v>
      </c>
      <c s="29" t="s">
        <v>323</v>
      </c>
      <c s="25" t="s">
        <v>53</v>
      </c>
      <c s="30" t="s">
        <v>324</v>
      </c>
      <c s="31" t="s">
        <v>325</v>
      </c>
      <c s="32">
        <v>84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326</v>
      </c>
    </row>
    <row r="20" spans="1:5" ht="12.75">
      <c r="A20" s="37" t="s">
        <v>52</v>
      </c>
      <c r="E20" s="38" t="s">
        <v>327</v>
      </c>
    </row>
    <row r="21" spans="1:5" ht="38.25">
      <c r="A21" t="s">
        <v>54</v>
      </c>
      <c r="E21" s="36" t="s">
        <v>328</v>
      </c>
    </row>
    <row r="22" spans="1:16" ht="12.75">
      <c r="A22" s="25" t="s">
        <v>45</v>
      </c>
      <c s="29" t="s">
        <v>33</v>
      </c>
      <c s="29" t="s">
        <v>175</v>
      </c>
      <c s="25" t="s">
        <v>53</v>
      </c>
      <c s="30" t="s">
        <v>176</v>
      </c>
      <c s="31" t="s">
        <v>127</v>
      </c>
      <c s="32">
        <v>85.27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53</v>
      </c>
    </row>
    <row r="24" spans="1:5" ht="63.75">
      <c r="A24" s="37" t="s">
        <v>52</v>
      </c>
      <c r="E24" s="38" t="s">
        <v>329</v>
      </c>
    </row>
    <row r="25" spans="1:5" ht="318.75">
      <c r="A25" t="s">
        <v>54</v>
      </c>
      <c r="E25" s="36" t="s">
        <v>179</v>
      </c>
    </row>
    <row r="26" spans="1:16" ht="12.75">
      <c r="A26" s="25" t="s">
        <v>45</v>
      </c>
      <c s="29" t="s">
        <v>35</v>
      </c>
      <c s="29" t="s">
        <v>185</v>
      </c>
      <c s="25" t="s">
        <v>53</v>
      </c>
      <c s="30" t="s">
        <v>186</v>
      </c>
      <c s="31" t="s">
        <v>127</v>
      </c>
      <c s="32">
        <v>29.568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330</v>
      </c>
    </row>
    <row r="28" spans="1:5" ht="12.75">
      <c r="A28" s="37" t="s">
        <v>52</v>
      </c>
      <c r="E28" s="38" t="s">
        <v>331</v>
      </c>
    </row>
    <row r="29" spans="1:5" ht="229.5">
      <c r="A29" t="s">
        <v>54</v>
      </c>
      <c r="E29" s="36" t="s">
        <v>188</v>
      </c>
    </row>
    <row r="30" spans="1:16" ht="12.75">
      <c r="A30" s="25" t="s">
        <v>45</v>
      </c>
      <c s="29" t="s">
        <v>37</v>
      </c>
      <c s="29" t="s">
        <v>332</v>
      </c>
      <c s="25" t="s">
        <v>53</v>
      </c>
      <c s="30" t="s">
        <v>333</v>
      </c>
      <c s="31" t="s">
        <v>127</v>
      </c>
      <c s="32">
        <v>9.24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334</v>
      </c>
    </row>
    <row r="32" spans="1:5" ht="12.75">
      <c r="A32" s="37" t="s">
        <v>52</v>
      </c>
      <c r="E32" s="38" t="s">
        <v>335</v>
      </c>
    </row>
    <row r="33" spans="1:5" ht="280.5">
      <c r="A33" t="s">
        <v>54</v>
      </c>
      <c r="E33" s="36" t="s">
        <v>336</v>
      </c>
    </row>
    <row r="34" spans="1:16" ht="12.75">
      <c r="A34" s="25" t="s">
        <v>45</v>
      </c>
      <c s="29" t="s">
        <v>73</v>
      </c>
      <c s="29" t="s">
        <v>337</v>
      </c>
      <c s="25" t="s">
        <v>53</v>
      </c>
      <c s="30" t="s">
        <v>338</v>
      </c>
      <c s="31" t="s">
        <v>127</v>
      </c>
      <c s="32">
        <v>13.884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339</v>
      </c>
    </row>
    <row r="36" spans="1:5" ht="12.75">
      <c r="A36" s="37" t="s">
        <v>52</v>
      </c>
      <c r="E36" s="38" t="s">
        <v>340</v>
      </c>
    </row>
    <row r="37" spans="1:5" ht="293.25">
      <c r="A37" t="s">
        <v>54</v>
      </c>
      <c r="E37" s="36" t="s">
        <v>341</v>
      </c>
    </row>
    <row r="38" spans="1:16" ht="12.75">
      <c r="A38" s="25" t="s">
        <v>45</v>
      </c>
      <c s="29" t="s">
        <v>75</v>
      </c>
      <c s="29" t="s">
        <v>342</v>
      </c>
      <c s="25" t="s">
        <v>53</v>
      </c>
      <c s="30" t="s">
        <v>343</v>
      </c>
      <c s="31" t="s">
        <v>191</v>
      </c>
      <c s="32">
        <v>28.126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344</v>
      </c>
    </row>
    <row r="40" spans="1:5" ht="12.75">
      <c r="A40" s="37" t="s">
        <v>52</v>
      </c>
      <c r="E40" s="38" t="s">
        <v>345</v>
      </c>
    </row>
    <row r="41" spans="1:5" ht="25.5">
      <c r="A41" t="s">
        <v>54</v>
      </c>
      <c r="E41" s="36" t="s">
        <v>194</v>
      </c>
    </row>
    <row r="42" spans="1:18" ht="12.75" customHeight="1">
      <c r="A42" s="6" t="s">
        <v>43</v>
      </c>
      <c s="6"/>
      <c s="40" t="s">
        <v>23</v>
      </c>
      <c s="6"/>
      <c s="27" t="s">
        <v>205</v>
      </c>
      <c s="6"/>
      <c s="6"/>
      <c s="6"/>
      <c s="41">
        <f>0+Q42</f>
      </c>
      <c r="O42">
        <f>0+R42</f>
      </c>
      <c r="Q42">
        <f>0+I43+I47+I51</f>
      </c>
      <c>
        <f>0+O43+O47+O51</f>
      </c>
    </row>
    <row r="43" spans="1:16" ht="12.75">
      <c r="A43" s="25" t="s">
        <v>45</v>
      </c>
      <c s="29" t="s">
        <v>40</v>
      </c>
      <c s="29" t="s">
        <v>346</v>
      </c>
      <c s="25" t="s">
        <v>53</v>
      </c>
      <c s="30" t="s">
        <v>347</v>
      </c>
      <c s="31" t="s">
        <v>191</v>
      </c>
      <c s="32">
        <v>48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348</v>
      </c>
    </row>
    <row r="45" spans="1:5" ht="12.75">
      <c r="A45" s="37" t="s">
        <v>52</v>
      </c>
      <c r="E45" s="38" t="s">
        <v>349</v>
      </c>
    </row>
    <row r="46" spans="1:5" ht="331.5">
      <c r="A46" t="s">
        <v>54</v>
      </c>
      <c r="E46" s="36" t="s">
        <v>350</v>
      </c>
    </row>
    <row r="47" spans="1:16" ht="12.75">
      <c r="A47" s="25" t="s">
        <v>45</v>
      </c>
      <c s="29" t="s">
        <v>42</v>
      </c>
      <c s="29" t="s">
        <v>351</v>
      </c>
      <c s="25" t="s">
        <v>53</v>
      </c>
      <c s="30" t="s">
        <v>352</v>
      </c>
      <c s="31" t="s">
        <v>191</v>
      </c>
      <c s="32">
        <v>48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348</v>
      </c>
    </row>
    <row r="49" spans="1:5" ht="12.75">
      <c r="A49" s="37" t="s">
        <v>52</v>
      </c>
      <c r="E49" s="38" t="s">
        <v>353</v>
      </c>
    </row>
    <row r="50" spans="1:5" ht="12.75">
      <c r="A50" t="s">
        <v>54</v>
      </c>
      <c r="E50" s="36" t="s">
        <v>354</v>
      </c>
    </row>
    <row r="51" spans="1:16" ht="12.75">
      <c r="A51" s="25" t="s">
        <v>45</v>
      </c>
      <c s="29" t="s">
        <v>83</v>
      </c>
      <c s="29" t="s">
        <v>355</v>
      </c>
      <c s="25" t="s">
        <v>53</v>
      </c>
      <c s="30" t="s">
        <v>356</v>
      </c>
      <c s="31" t="s">
        <v>127</v>
      </c>
      <c s="32">
        <v>0.661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357</v>
      </c>
    </row>
    <row r="53" spans="1:5" ht="12.75">
      <c r="A53" s="37" t="s">
        <v>52</v>
      </c>
      <c r="E53" s="38" t="s">
        <v>358</v>
      </c>
    </row>
    <row r="54" spans="1:5" ht="229.5">
      <c r="A54" t="s">
        <v>54</v>
      </c>
      <c r="E54" s="36" t="s">
        <v>359</v>
      </c>
    </row>
    <row r="55" spans="1:18" ht="12.75" customHeight="1">
      <c r="A55" s="6" t="s">
        <v>43</v>
      </c>
      <c s="6"/>
      <c s="40" t="s">
        <v>33</v>
      </c>
      <c s="6"/>
      <c s="27" t="s">
        <v>123</v>
      </c>
      <c s="6"/>
      <c s="6"/>
      <c s="6"/>
      <c s="41">
        <f>0+Q55</f>
      </c>
      <c r="O55">
        <f>0+R55</f>
      </c>
      <c r="Q55">
        <f>0+I56+I60+I64</f>
      </c>
      <c>
        <f>0+O56+O60+O64</f>
      </c>
    </row>
    <row r="56" spans="1:16" ht="12.75">
      <c r="A56" s="25" t="s">
        <v>45</v>
      </c>
      <c s="29" t="s">
        <v>88</v>
      </c>
      <c s="29" t="s">
        <v>360</v>
      </c>
      <c s="25" t="s">
        <v>53</v>
      </c>
      <c s="30" t="s">
        <v>361</v>
      </c>
      <c s="31" t="s">
        <v>127</v>
      </c>
      <c s="32">
        <v>7.25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362</v>
      </c>
    </row>
    <row r="58" spans="1:5" ht="12.75">
      <c r="A58" s="37" t="s">
        <v>52</v>
      </c>
      <c r="E58" s="38" t="s">
        <v>363</v>
      </c>
    </row>
    <row r="59" spans="1:5" ht="51">
      <c r="A59" t="s">
        <v>54</v>
      </c>
      <c r="E59" s="36" t="s">
        <v>364</v>
      </c>
    </row>
    <row r="60" spans="1:16" ht="12.75">
      <c r="A60" s="25" t="s">
        <v>45</v>
      </c>
      <c s="29" t="s">
        <v>92</v>
      </c>
      <c s="29" t="s">
        <v>222</v>
      </c>
      <c s="25" t="s">
        <v>53</v>
      </c>
      <c s="30" t="s">
        <v>223</v>
      </c>
      <c s="31" t="s">
        <v>127</v>
      </c>
      <c s="32">
        <v>8.988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365</v>
      </c>
    </row>
    <row r="62" spans="1:5" ht="38.25">
      <c r="A62" s="37" t="s">
        <v>52</v>
      </c>
      <c r="E62" s="38" t="s">
        <v>366</v>
      </c>
    </row>
    <row r="63" spans="1:5" ht="102">
      <c r="A63" t="s">
        <v>54</v>
      </c>
      <c r="E63" s="36" t="s">
        <v>226</v>
      </c>
    </row>
    <row r="64" spans="1:16" ht="12.75">
      <c r="A64" s="25" t="s">
        <v>45</v>
      </c>
      <c s="29" t="s">
        <v>96</v>
      </c>
      <c s="29" t="s">
        <v>367</v>
      </c>
      <c s="25" t="s">
        <v>53</v>
      </c>
      <c s="30" t="s">
        <v>368</v>
      </c>
      <c s="31" t="s">
        <v>127</v>
      </c>
      <c s="32">
        <v>1.28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369</v>
      </c>
    </row>
    <row r="66" spans="1:5" ht="12.75">
      <c r="A66" s="37" t="s">
        <v>52</v>
      </c>
      <c r="E66" s="38" t="s">
        <v>370</v>
      </c>
    </row>
    <row r="67" spans="1:5" ht="357">
      <c r="A67" t="s">
        <v>54</v>
      </c>
      <c r="E67" s="36" t="s">
        <v>371</v>
      </c>
    </row>
    <row r="68" spans="1:18" ht="12.75" customHeight="1">
      <c r="A68" s="6" t="s">
        <v>43</v>
      </c>
      <c s="6"/>
      <c s="40" t="s">
        <v>40</v>
      </c>
      <c s="6"/>
      <c s="27" t="s">
        <v>273</v>
      </c>
      <c s="6"/>
      <c s="6"/>
      <c s="6"/>
      <c s="41">
        <f>0+Q68</f>
      </c>
      <c r="O68">
        <f>0+R68</f>
      </c>
      <c r="Q68">
        <f>0+I69+I73</f>
      </c>
      <c>
        <f>0+O69+O73</f>
      </c>
    </row>
    <row r="69" spans="1:16" ht="12.75">
      <c r="A69" s="25" t="s">
        <v>45</v>
      </c>
      <c s="29" t="s">
        <v>100</v>
      </c>
      <c s="29" t="s">
        <v>372</v>
      </c>
      <c s="25" t="s">
        <v>53</v>
      </c>
      <c s="30" t="s">
        <v>373</v>
      </c>
      <c s="31" t="s">
        <v>277</v>
      </c>
      <c s="32">
        <v>11.48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374</v>
      </c>
    </row>
    <row r="71" spans="1:5" ht="12.75">
      <c r="A71" s="37" t="s">
        <v>52</v>
      </c>
      <c r="E71" s="38" t="s">
        <v>375</v>
      </c>
    </row>
    <row r="72" spans="1:5" ht="63.75">
      <c r="A72" t="s">
        <v>54</v>
      </c>
      <c r="E72" s="36" t="s">
        <v>376</v>
      </c>
    </row>
    <row r="73" spans="1:16" ht="12.75">
      <c r="A73" s="25" t="s">
        <v>45</v>
      </c>
      <c s="29" t="s">
        <v>104</v>
      </c>
      <c s="29" t="s">
        <v>377</v>
      </c>
      <c s="25" t="s">
        <v>53</v>
      </c>
      <c s="30" t="s">
        <v>378</v>
      </c>
      <c s="31" t="s">
        <v>277</v>
      </c>
      <c s="32">
        <v>7.4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379</v>
      </c>
    </row>
    <row r="75" spans="1:5" ht="12.75">
      <c r="A75" s="37" t="s">
        <v>52</v>
      </c>
      <c r="E75" s="38" t="s">
        <v>380</v>
      </c>
    </row>
    <row r="76" spans="1:5" ht="114.75">
      <c r="A76" t="s">
        <v>54</v>
      </c>
      <c r="E76" s="36" t="s">
        <v>381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0+O8+O17+O42+O55+O68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382</v>
      </c>
      <c s="42">
        <f>0+I8+I17+I42+I55+I68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382</v>
      </c>
      <c s="6"/>
      <c s="18" t="s">
        <v>383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133</v>
      </c>
      <c s="25" t="s">
        <v>29</v>
      </c>
      <c s="30" t="s">
        <v>134</v>
      </c>
      <c s="31" t="s">
        <v>135</v>
      </c>
      <c s="32">
        <v>5.363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320</v>
      </c>
    </row>
    <row r="11" spans="1:5" ht="12.75">
      <c r="A11" s="37" t="s">
        <v>52</v>
      </c>
      <c r="E11" s="38" t="s">
        <v>384</v>
      </c>
    </row>
    <row r="12" spans="1:5" ht="25.5">
      <c r="A12" t="s">
        <v>54</v>
      </c>
      <c r="E12" s="36" t="s">
        <v>138</v>
      </c>
    </row>
    <row r="13" spans="1:16" ht="12.75">
      <c r="A13" s="25" t="s">
        <v>45</v>
      </c>
      <c s="29" t="s">
        <v>23</v>
      </c>
      <c s="29" t="s">
        <v>133</v>
      </c>
      <c s="25" t="s">
        <v>23</v>
      </c>
      <c s="30" t="s">
        <v>134</v>
      </c>
      <c s="31" t="s">
        <v>135</v>
      </c>
      <c s="32">
        <v>44.04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53</v>
      </c>
    </row>
    <row r="15" spans="1:5" ht="12.75">
      <c r="A15" s="37" t="s">
        <v>52</v>
      </c>
      <c r="E15" s="38" t="s">
        <v>385</v>
      </c>
    </row>
    <row r="16" spans="1:5" ht="25.5">
      <c r="A16" t="s">
        <v>54</v>
      </c>
      <c r="E16" s="36" t="s">
        <v>138</v>
      </c>
    </row>
    <row r="17" spans="1:18" ht="12.75" customHeight="1">
      <c r="A17" s="6" t="s">
        <v>43</v>
      </c>
      <c s="6"/>
      <c s="40" t="s">
        <v>29</v>
      </c>
      <c s="6"/>
      <c s="27" t="s">
        <v>141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22</v>
      </c>
      <c s="29" t="s">
        <v>323</v>
      </c>
      <c s="25" t="s">
        <v>53</v>
      </c>
      <c s="30" t="s">
        <v>324</v>
      </c>
      <c s="31" t="s">
        <v>325</v>
      </c>
      <c s="32">
        <v>84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326</v>
      </c>
    </row>
    <row r="20" spans="1:5" ht="12.75">
      <c r="A20" s="37" t="s">
        <v>52</v>
      </c>
      <c r="E20" s="38" t="s">
        <v>327</v>
      </c>
    </row>
    <row r="21" spans="1:5" ht="38.25">
      <c r="A21" t="s">
        <v>54</v>
      </c>
      <c r="E21" s="36" t="s">
        <v>328</v>
      </c>
    </row>
    <row r="22" spans="1:16" ht="12.75">
      <c r="A22" s="25" t="s">
        <v>45</v>
      </c>
      <c s="29" t="s">
        <v>33</v>
      </c>
      <c s="29" t="s">
        <v>175</v>
      </c>
      <c s="25" t="s">
        <v>53</v>
      </c>
      <c s="30" t="s">
        <v>176</v>
      </c>
      <c s="31" t="s">
        <v>127</v>
      </c>
      <c s="32">
        <v>27.525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53</v>
      </c>
    </row>
    <row r="24" spans="1:5" ht="38.25">
      <c r="A24" s="37" t="s">
        <v>52</v>
      </c>
      <c r="E24" s="38" t="s">
        <v>386</v>
      </c>
    </row>
    <row r="25" spans="1:5" ht="318.75">
      <c r="A25" t="s">
        <v>54</v>
      </c>
      <c r="E25" s="36" t="s">
        <v>179</v>
      </c>
    </row>
    <row r="26" spans="1:16" ht="12.75">
      <c r="A26" s="25" t="s">
        <v>45</v>
      </c>
      <c s="29" t="s">
        <v>35</v>
      </c>
      <c s="29" t="s">
        <v>185</v>
      </c>
      <c s="25" t="s">
        <v>53</v>
      </c>
      <c s="30" t="s">
        <v>186</v>
      </c>
      <c s="31" t="s">
        <v>127</v>
      </c>
      <c s="32">
        <v>20.544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330</v>
      </c>
    </row>
    <row r="28" spans="1:5" ht="12.75">
      <c r="A28" s="37" t="s">
        <v>52</v>
      </c>
      <c r="E28" s="38" t="s">
        <v>387</v>
      </c>
    </row>
    <row r="29" spans="1:5" ht="229.5">
      <c r="A29" t="s">
        <v>54</v>
      </c>
      <c r="E29" s="36" t="s">
        <v>188</v>
      </c>
    </row>
    <row r="30" spans="1:16" ht="12.75">
      <c r="A30" s="25" t="s">
        <v>45</v>
      </c>
      <c s="29" t="s">
        <v>37</v>
      </c>
      <c s="29" t="s">
        <v>332</v>
      </c>
      <c s="25" t="s">
        <v>53</v>
      </c>
      <c s="30" t="s">
        <v>333</v>
      </c>
      <c s="31" t="s">
        <v>127</v>
      </c>
      <c s="32">
        <v>5.478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334</v>
      </c>
    </row>
    <row r="32" spans="1:5" ht="12.75">
      <c r="A32" s="37" t="s">
        <v>52</v>
      </c>
      <c r="E32" s="38" t="s">
        <v>388</v>
      </c>
    </row>
    <row r="33" spans="1:5" ht="280.5">
      <c r="A33" t="s">
        <v>54</v>
      </c>
      <c r="E33" s="36" t="s">
        <v>336</v>
      </c>
    </row>
    <row r="34" spans="1:16" ht="12.75">
      <c r="A34" s="25" t="s">
        <v>45</v>
      </c>
      <c s="29" t="s">
        <v>73</v>
      </c>
      <c s="29" t="s">
        <v>337</v>
      </c>
      <c s="25" t="s">
        <v>53</v>
      </c>
      <c s="30" t="s">
        <v>338</v>
      </c>
      <c s="31" t="s">
        <v>127</v>
      </c>
      <c s="32">
        <v>11.155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339</v>
      </c>
    </row>
    <row r="36" spans="1:5" ht="12.75">
      <c r="A36" s="37" t="s">
        <v>52</v>
      </c>
      <c r="E36" s="38" t="s">
        <v>389</v>
      </c>
    </row>
    <row r="37" spans="1:5" ht="293.25">
      <c r="A37" t="s">
        <v>54</v>
      </c>
      <c r="E37" s="36" t="s">
        <v>341</v>
      </c>
    </row>
    <row r="38" spans="1:16" ht="12.75">
      <c r="A38" s="25" t="s">
        <v>45</v>
      </c>
      <c s="29" t="s">
        <v>75</v>
      </c>
      <c s="29" t="s">
        <v>342</v>
      </c>
      <c s="25" t="s">
        <v>53</v>
      </c>
      <c s="30" t="s">
        <v>343</v>
      </c>
      <c s="31" t="s">
        <v>191</v>
      </c>
      <c s="32">
        <v>19.95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344</v>
      </c>
    </row>
    <row r="40" spans="1:5" ht="12.75">
      <c r="A40" s="37" t="s">
        <v>52</v>
      </c>
      <c r="E40" s="38" t="s">
        <v>390</v>
      </c>
    </row>
    <row r="41" spans="1:5" ht="25.5">
      <c r="A41" t="s">
        <v>54</v>
      </c>
      <c r="E41" s="36" t="s">
        <v>194</v>
      </c>
    </row>
    <row r="42" spans="1:18" ht="12.75" customHeight="1">
      <c r="A42" s="6" t="s">
        <v>43</v>
      </c>
      <c s="6"/>
      <c s="40" t="s">
        <v>23</v>
      </c>
      <c s="6"/>
      <c s="27" t="s">
        <v>205</v>
      </c>
      <c s="6"/>
      <c s="6"/>
      <c s="6"/>
      <c s="41">
        <f>0+Q42</f>
      </c>
      <c r="O42">
        <f>0+R42</f>
      </c>
      <c r="Q42">
        <f>0+I43+I47+I51</f>
      </c>
      <c>
        <f>0+O43+O47+O51</f>
      </c>
    </row>
    <row r="43" spans="1:16" ht="12.75">
      <c r="A43" s="25" t="s">
        <v>45</v>
      </c>
      <c s="29" t="s">
        <v>40</v>
      </c>
      <c s="29" t="s">
        <v>346</v>
      </c>
      <c s="25" t="s">
        <v>53</v>
      </c>
      <c s="30" t="s">
        <v>347</v>
      </c>
      <c s="31" t="s">
        <v>191</v>
      </c>
      <c s="32">
        <v>36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348</v>
      </c>
    </row>
    <row r="45" spans="1:5" ht="12.75">
      <c r="A45" s="37" t="s">
        <v>52</v>
      </c>
      <c r="E45" s="38" t="s">
        <v>391</v>
      </c>
    </row>
    <row r="46" spans="1:5" ht="331.5">
      <c r="A46" t="s">
        <v>54</v>
      </c>
      <c r="E46" s="36" t="s">
        <v>350</v>
      </c>
    </row>
    <row r="47" spans="1:16" ht="12.75">
      <c r="A47" s="25" t="s">
        <v>45</v>
      </c>
      <c s="29" t="s">
        <v>42</v>
      </c>
      <c s="29" t="s">
        <v>351</v>
      </c>
      <c s="25" t="s">
        <v>53</v>
      </c>
      <c s="30" t="s">
        <v>352</v>
      </c>
      <c s="31" t="s">
        <v>191</v>
      </c>
      <c s="32">
        <v>36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348</v>
      </c>
    </row>
    <row r="49" spans="1:5" ht="12.75">
      <c r="A49" s="37" t="s">
        <v>52</v>
      </c>
      <c r="E49" s="38" t="s">
        <v>392</v>
      </c>
    </row>
    <row r="50" spans="1:5" ht="12.75">
      <c r="A50" t="s">
        <v>54</v>
      </c>
      <c r="E50" s="36" t="s">
        <v>354</v>
      </c>
    </row>
    <row r="51" spans="1:16" ht="12.75">
      <c r="A51" s="25" t="s">
        <v>45</v>
      </c>
      <c s="29" t="s">
        <v>83</v>
      </c>
      <c s="29" t="s">
        <v>355</v>
      </c>
      <c s="25" t="s">
        <v>53</v>
      </c>
      <c s="30" t="s">
        <v>356</v>
      </c>
      <c s="31" t="s">
        <v>127</v>
      </c>
      <c s="32">
        <v>0.4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357</v>
      </c>
    </row>
    <row r="53" spans="1:5" ht="12.75">
      <c r="A53" s="37" t="s">
        <v>52</v>
      </c>
      <c r="E53" s="38" t="s">
        <v>393</v>
      </c>
    </row>
    <row r="54" spans="1:5" ht="229.5">
      <c r="A54" t="s">
        <v>54</v>
      </c>
      <c r="E54" s="36" t="s">
        <v>359</v>
      </c>
    </row>
    <row r="55" spans="1:18" ht="12.75" customHeight="1">
      <c r="A55" s="6" t="s">
        <v>43</v>
      </c>
      <c s="6"/>
      <c s="40" t="s">
        <v>33</v>
      </c>
      <c s="6"/>
      <c s="27" t="s">
        <v>123</v>
      </c>
      <c s="6"/>
      <c s="6"/>
      <c s="6"/>
      <c s="41">
        <f>0+Q55</f>
      </c>
      <c r="O55">
        <f>0+R55</f>
      </c>
      <c r="Q55">
        <f>0+I56+I60+I64</f>
      </c>
      <c>
        <f>0+O56+O60+O64</f>
      </c>
    </row>
    <row r="56" spans="1:16" ht="12.75">
      <c r="A56" s="25" t="s">
        <v>45</v>
      </c>
      <c s="29" t="s">
        <v>88</v>
      </c>
      <c s="29" t="s">
        <v>360</v>
      </c>
      <c s="25" t="s">
        <v>53</v>
      </c>
      <c s="30" t="s">
        <v>361</v>
      </c>
      <c s="31" t="s">
        <v>127</v>
      </c>
      <c s="32">
        <v>1.4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362</v>
      </c>
    </row>
    <row r="58" spans="1:5" ht="12.75">
      <c r="A58" s="37" t="s">
        <v>52</v>
      </c>
      <c r="E58" s="38" t="s">
        <v>394</v>
      </c>
    </row>
    <row r="59" spans="1:5" ht="51">
      <c r="A59" t="s">
        <v>54</v>
      </c>
      <c r="E59" s="36" t="s">
        <v>364</v>
      </c>
    </row>
    <row r="60" spans="1:16" ht="12.75">
      <c r="A60" s="25" t="s">
        <v>45</v>
      </c>
      <c s="29" t="s">
        <v>92</v>
      </c>
      <c s="29" t="s">
        <v>222</v>
      </c>
      <c s="25" t="s">
        <v>53</v>
      </c>
      <c s="30" t="s">
        <v>223</v>
      </c>
      <c s="31" t="s">
        <v>127</v>
      </c>
      <c s="32">
        <v>2.52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365</v>
      </c>
    </row>
    <row r="62" spans="1:5" ht="38.25">
      <c r="A62" s="37" t="s">
        <v>52</v>
      </c>
      <c r="E62" s="38" t="s">
        <v>395</v>
      </c>
    </row>
    <row r="63" spans="1:5" ht="102">
      <c r="A63" t="s">
        <v>54</v>
      </c>
      <c r="E63" s="36" t="s">
        <v>226</v>
      </c>
    </row>
    <row r="64" spans="1:16" ht="12.75">
      <c r="A64" s="25" t="s">
        <v>45</v>
      </c>
      <c s="29" t="s">
        <v>96</v>
      </c>
      <c s="29" t="s">
        <v>367</v>
      </c>
      <c s="25" t="s">
        <v>53</v>
      </c>
      <c s="30" t="s">
        <v>368</v>
      </c>
      <c s="31" t="s">
        <v>127</v>
      </c>
      <c s="32">
        <v>0.912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369</v>
      </c>
    </row>
    <row r="66" spans="1:5" ht="12.75">
      <c r="A66" s="37" t="s">
        <v>52</v>
      </c>
      <c r="E66" s="38" t="s">
        <v>396</v>
      </c>
    </row>
    <row r="67" spans="1:5" ht="357">
      <c r="A67" t="s">
        <v>54</v>
      </c>
      <c r="E67" s="36" t="s">
        <v>371</v>
      </c>
    </row>
    <row r="68" spans="1:18" ht="12.75" customHeight="1">
      <c r="A68" s="6" t="s">
        <v>43</v>
      </c>
      <c s="6"/>
      <c s="40" t="s">
        <v>40</v>
      </c>
      <c s="6"/>
      <c s="27" t="s">
        <v>273</v>
      </c>
      <c s="6"/>
      <c s="6"/>
      <c s="6"/>
      <c s="41">
        <f>0+Q68</f>
      </c>
      <c r="O68">
        <f>0+R68</f>
      </c>
      <c r="Q68">
        <f>0+I69+I73</f>
      </c>
      <c>
        <f>0+O69+O73</f>
      </c>
    </row>
    <row r="69" spans="1:16" ht="12.75">
      <c r="A69" s="25" t="s">
        <v>45</v>
      </c>
      <c s="29" t="s">
        <v>100</v>
      </c>
      <c s="29" t="s">
        <v>397</v>
      </c>
      <c s="25" t="s">
        <v>53</v>
      </c>
      <c s="30" t="s">
        <v>398</v>
      </c>
      <c s="31" t="s">
        <v>277</v>
      </c>
      <c s="32">
        <v>11.48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53</v>
      </c>
    </row>
    <row r="71" spans="1:5" ht="12.75">
      <c r="A71" s="37" t="s">
        <v>52</v>
      </c>
      <c r="E71" s="38" t="s">
        <v>375</v>
      </c>
    </row>
    <row r="72" spans="1:5" ht="63.75">
      <c r="A72" t="s">
        <v>54</v>
      </c>
      <c r="E72" s="36" t="s">
        <v>376</v>
      </c>
    </row>
    <row r="73" spans="1:16" ht="12.75">
      <c r="A73" s="25" t="s">
        <v>45</v>
      </c>
      <c s="29" t="s">
        <v>104</v>
      </c>
      <c s="29" t="s">
        <v>399</v>
      </c>
      <c s="25" t="s">
        <v>53</v>
      </c>
      <c s="30" t="s">
        <v>400</v>
      </c>
      <c s="31" t="s">
        <v>277</v>
      </c>
      <c s="32">
        <v>9.75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401</v>
      </c>
    </row>
    <row r="75" spans="1:5" ht="12.75">
      <c r="A75" s="37" t="s">
        <v>52</v>
      </c>
      <c r="E75" s="38" t="s">
        <v>402</v>
      </c>
    </row>
    <row r="76" spans="1:5" ht="114.75">
      <c r="A76" t="s">
        <v>54</v>
      </c>
      <c r="E76" s="36" t="s">
        <v>381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0+O8+O17+O42+O55+O68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403</v>
      </c>
      <c s="42">
        <f>0+I8+I17+I42+I55+I68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403</v>
      </c>
      <c s="6"/>
      <c s="18" t="s">
        <v>404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133</v>
      </c>
      <c s="25" t="s">
        <v>29</v>
      </c>
      <c s="30" t="s">
        <v>134</v>
      </c>
      <c s="31" t="s">
        <v>135</v>
      </c>
      <c s="32">
        <v>13.49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320</v>
      </c>
    </row>
    <row r="11" spans="1:5" ht="38.25">
      <c r="A11" s="37" t="s">
        <v>52</v>
      </c>
      <c r="E11" s="38" t="s">
        <v>405</v>
      </c>
    </row>
    <row r="12" spans="1:5" ht="25.5">
      <c r="A12" t="s">
        <v>54</v>
      </c>
      <c r="E12" s="36" t="s">
        <v>138</v>
      </c>
    </row>
    <row r="13" spans="1:16" ht="12.75">
      <c r="A13" s="25" t="s">
        <v>45</v>
      </c>
      <c s="29" t="s">
        <v>23</v>
      </c>
      <c s="29" t="s">
        <v>133</v>
      </c>
      <c s="25" t="s">
        <v>23</v>
      </c>
      <c s="30" t="s">
        <v>134</v>
      </c>
      <c s="31" t="s">
        <v>135</v>
      </c>
      <c s="32">
        <v>94.464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53</v>
      </c>
    </row>
    <row r="15" spans="1:5" ht="12.75">
      <c r="A15" s="37" t="s">
        <v>52</v>
      </c>
      <c r="E15" s="38" t="s">
        <v>406</v>
      </c>
    </row>
    <row r="16" spans="1:5" ht="25.5">
      <c r="A16" t="s">
        <v>54</v>
      </c>
      <c r="E16" s="36" t="s">
        <v>138</v>
      </c>
    </row>
    <row r="17" spans="1:18" ht="12.75" customHeight="1">
      <c r="A17" s="6" t="s">
        <v>43</v>
      </c>
      <c s="6"/>
      <c s="40" t="s">
        <v>29</v>
      </c>
      <c s="6"/>
      <c s="27" t="s">
        <v>141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22</v>
      </c>
      <c s="29" t="s">
        <v>323</v>
      </c>
      <c s="25" t="s">
        <v>53</v>
      </c>
      <c s="30" t="s">
        <v>324</v>
      </c>
      <c s="31" t="s">
        <v>325</v>
      </c>
      <c s="32">
        <v>84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326</v>
      </c>
    </row>
    <row r="20" spans="1:5" ht="12.75">
      <c r="A20" s="37" t="s">
        <v>52</v>
      </c>
      <c r="E20" s="38" t="s">
        <v>327</v>
      </c>
    </row>
    <row r="21" spans="1:5" ht="38.25">
      <c r="A21" t="s">
        <v>54</v>
      </c>
      <c r="E21" s="36" t="s">
        <v>328</v>
      </c>
    </row>
    <row r="22" spans="1:16" ht="12.75">
      <c r="A22" s="25" t="s">
        <v>45</v>
      </c>
      <c s="29" t="s">
        <v>33</v>
      </c>
      <c s="29" t="s">
        <v>175</v>
      </c>
      <c s="25" t="s">
        <v>53</v>
      </c>
      <c s="30" t="s">
        <v>176</v>
      </c>
      <c s="31" t="s">
        <v>127</v>
      </c>
      <c s="32">
        <v>59.04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53</v>
      </c>
    </row>
    <row r="24" spans="1:5" ht="38.25">
      <c r="A24" s="37" t="s">
        <v>52</v>
      </c>
      <c r="E24" s="38" t="s">
        <v>407</v>
      </c>
    </row>
    <row r="25" spans="1:5" ht="318.75">
      <c r="A25" t="s">
        <v>54</v>
      </c>
      <c r="E25" s="36" t="s">
        <v>179</v>
      </c>
    </row>
    <row r="26" spans="1:16" ht="12.75">
      <c r="A26" s="25" t="s">
        <v>45</v>
      </c>
      <c s="29" t="s">
        <v>35</v>
      </c>
      <c s="29" t="s">
        <v>185</v>
      </c>
      <c s="25" t="s">
        <v>53</v>
      </c>
      <c s="30" t="s">
        <v>186</v>
      </c>
      <c s="31" t="s">
        <v>127</v>
      </c>
      <c s="32">
        <v>36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330</v>
      </c>
    </row>
    <row r="28" spans="1:5" ht="12.75">
      <c r="A28" s="37" t="s">
        <v>52</v>
      </c>
      <c r="E28" s="38" t="s">
        <v>408</v>
      </c>
    </row>
    <row r="29" spans="1:5" ht="229.5">
      <c r="A29" t="s">
        <v>54</v>
      </c>
      <c r="E29" s="36" t="s">
        <v>188</v>
      </c>
    </row>
    <row r="30" spans="1:16" ht="12.75">
      <c r="A30" s="25" t="s">
        <v>45</v>
      </c>
      <c s="29" t="s">
        <v>37</v>
      </c>
      <c s="29" t="s">
        <v>332</v>
      </c>
      <c s="25" t="s">
        <v>53</v>
      </c>
      <c s="30" t="s">
        <v>333</v>
      </c>
      <c s="31" t="s">
        <v>127</v>
      </c>
      <c s="32">
        <v>12.42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334</v>
      </c>
    </row>
    <row r="32" spans="1:5" ht="12.75">
      <c r="A32" s="37" t="s">
        <v>52</v>
      </c>
      <c r="E32" s="38" t="s">
        <v>409</v>
      </c>
    </row>
    <row r="33" spans="1:5" ht="280.5">
      <c r="A33" t="s">
        <v>54</v>
      </c>
      <c r="E33" s="36" t="s">
        <v>336</v>
      </c>
    </row>
    <row r="34" spans="1:16" ht="12.75">
      <c r="A34" s="25" t="s">
        <v>45</v>
      </c>
      <c s="29" t="s">
        <v>73</v>
      </c>
      <c s="29" t="s">
        <v>337</v>
      </c>
      <c s="25" t="s">
        <v>53</v>
      </c>
      <c s="30" t="s">
        <v>338</v>
      </c>
      <c s="31" t="s">
        <v>127</v>
      </c>
      <c s="32">
        <v>20.639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339</v>
      </c>
    </row>
    <row r="36" spans="1:5" ht="12.75">
      <c r="A36" s="37" t="s">
        <v>52</v>
      </c>
      <c r="E36" s="38" t="s">
        <v>410</v>
      </c>
    </row>
    <row r="37" spans="1:5" ht="293.25">
      <c r="A37" t="s">
        <v>54</v>
      </c>
      <c r="E37" s="36" t="s">
        <v>341</v>
      </c>
    </row>
    <row r="38" spans="1:16" ht="12.75">
      <c r="A38" s="25" t="s">
        <v>45</v>
      </c>
      <c s="29" t="s">
        <v>75</v>
      </c>
      <c s="29" t="s">
        <v>342</v>
      </c>
      <c s="25" t="s">
        <v>53</v>
      </c>
      <c s="30" t="s">
        <v>343</v>
      </c>
      <c s="31" t="s">
        <v>191</v>
      </c>
      <c s="32">
        <v>36.575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344</v>
      </c>
    </row>
    <row r="40" spans="1:5" ht="12.75">
      <c r="A40" s="37" t="s">
        <v>52</v>
      </c>
      <c r="E40" s="38" t="s">
        <v>411</v>
      </c>
    </row>
    <row r="41" spans="1:5" ht="25.5">
      <c r="A41" t="s">
        <v>54</v>
      </c>
      <c r="E41" s="36" t="s">
        <v>194</v>
      </c>
    </row>
    <row r="42" spans="1:18" ht="12.75" customHeight="1">
      <c r="A42" s="6" t="s">
        <v>43</v>
      </c>
      <c s="6"/>
      <c s="40" t="s">
        <v>23</v>
      </c>
      <c s="6"/>
      <c s="27" t="s">
        <v>205</v>
      </c>
      <c s="6"/>
      <c s="6"/>
      <c s="6"/>
      <c s="41">
        <f>0+Q42</f>
      </c>
      <c r="O42">
        <f>0+R42</f>
      </c>
      <c r="Q42">
        <f>0+I43+I47+I51</f>
      </c>
      <c>
        <f>0+O43+O47+O51</f>
      </c>
    </row>
    <row r="43" spans="1:16" ht="12.75">
      <c r="A43" s="25" t="s">
        <v>45</v>
      </c>
      <c s="29" t="s">
        <v>40</v>
      </c>
      <c s="29" t="s">
        <v>346</v>
      </c>
      <c s="25" t="s">
        <v>53</v>
      </c>
      <c s="30" t="s">
        <v>347</v>
      </c>
      <c s="31" t="s">
        <v>191</v>
      </c>
      <c s="32">
        <v>54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348</v>
      </c>
    </row>
    <row r="45" spans="1:5" ht="12.75">
      <c r="A45" s="37" t="s">
        <v>52</v>
      </c>
      <c r="E45" s="38" t="s">
        <v>412</v>
      </c>
    </row>
    <row r="46" spans="1:5" ht="331.5">
      <c r="A46" t="s">
        <v>54</v>
      </c>
      <c r="E46" s="36" t="s">
        <v>350</v>
      </c>
    </row>
    <row r="47" spans="1:16" ht="12.75">
      <c r="A47" s="25" t="s">
        <v>45</v>
      </c>
      <c s="29" t="s">
        <v>42</v>
      </c>
      <c s="29" t="s">
        <v>351</v>
      </c>
      <c s="25" t="s">
        <v>53</v>
      </c>
      <c s="30" t="s">
        <v>352</v>
      </c>
      <c s="31" t="s">
        <v>191</v>
      </c>
      <c s="32">
        <v>54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348</v>
      </c>
    </row>
    <row r="49" spans="1:5" ht="12.75">
      <c r="A49" s="37" t="s">
        <v>52</v>
      </c>
      <c r="E49" s="38" t="s">
        <v>413</v>
      </c>
    </row>
    <row r="50" spans="1:5" ht="12.75">
      <c r="A50" t="s">
        <v>54</v>
      </c>
      <c r="E50" s="36" t="s">
        <v>354</v>
      </c>
    </row>
    <row r="51" spans="1:16" ht="12.75">
      <c r="A51" s="25" t="s">
        <v>45</v>
      </c>
      <c s="29" t="s">
        <v>83</v>
      </c>
      <c s="29" t="s">
        <v>355</v>
      </c>
      <c s="25" t="s">
        <v>53</v>
      </c>
      <c s="30" t="s">
        <v>356</v>
      </c>
      <c s="31" t="s">
        <v>127</v>
      </c>
      <c s="32">
        <v>0.832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357</v>
      </c>
    </row>
    <row r="53" spans="1:5" ht="12.75">
      <c r="A53" s="37" t="s">
        <v>52</v>
      </c>
      <c r="E53" s="38" t="s">
        <v>414</v>
      </c>
    </row>
    <row r="54" spans="1:5" ht="229.5">
      <c r="A54" t="s">
        <v>54</v>
      </c>
      <c r="E54" s="36" t="s">
        <v>359</v>
      </c>
    </row>
    <row r="55" spans="1:18" ht="12.75" customHeight="1">
      <c r="A55" s="6" t="s">
        <v>43</v>
      </c>
      <c s="6"/>
      <c s="40" t="s">
        <v>33</v>
      </c>
      <c s="6"/>
      <c s="27" t="s">
        <v>123</v>
      </c>
      <c s="6"/>
      <c s="6"/>
      <c s="6"/>
      <c s="41">
        <f>0+Q55</f>
      </c>
      <c r="O55">
        <f>0+R55</f>
      </c>
      <c r="Q55">
        <f>0+I56+I60+I64</f>
      </c>
      <c>
        <f>0+O56+O60+O64</f>
      </c>
    </row>
    <row r="56" spans="1:16" ht="12.75">
      <c r="A56" s="25" t="s">
        <v>45</v>
      </c>
      <c s="29" t="s">
        <v>88</v>
      </c>
      <c s="29" t="s">
        <v>360</v>
      </c>
      <c s="25" t="s">
        <v>53</v>
      </c>
      <c s="30" t="s">
        <v>361</v>
      </c>
      <c s="31" t="s">
        <v>127</v>
      </c>
      <c s="32">
        <v>1.5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362</v>
      </c>
    </row>
    <row r="58" spans="1:5" ht="12.75">
      <c r="A58" s="37" t="s">
        <v>52</v>
      </c>
      <c r="E58" s="38" t="s">
        <v>415</v>
      </c>
    </row>
    <row r="59" spans="1:5" ht="51">
      <c r="A59" t="s">
        <v>54</v>
      </c>
      <c r="E59" s="36" t="s">
        <v>364</v>
      </c>
    </row>
    <row r="60" spans="1:16" ht="12.75">
      <c r="A60" s="25" t="s">
        <v>45</v>
      </c>
      <c s="29" t="s">
        <v>92</v>
      </c>
      <c s="29" t="s">
        <v>222</v>
      </c>
      <c s="25" t="s">
        <v>53</v>
      </c>
      <c s="30" t="s">
        <v>223</v>
      </c>
      <c s="31" t="s">
        <v>127</v>
      </c>
      <c s="32">
        <v>6.447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365</v>
      </c>
    </row>
    <row r="62" spans="1:5" ht="38.25">
      <c r="A62" s="37" t="s">
        <v>52</v>
      </c>
      <c r="E62" s="38" t="s">
        <v>416</v>
      </c>
    </row>
    <row r="63" spans="1:5" ht="102">
      <c r="A63" t="s">
        <v>54</v>
      </c>
      <c r="E63" s="36" t="s">
        <v>226</v>
      </c>
    </row>
    <row r="64" spans="1:16" ht="12.75">
      <c r="A64" s="25" t="s">
        <v>45</v>
      </c>
      <c s="29" t="s">
        <v>96</v>
      </c>
      <c s="29" t="s">
        <v>367</v>
      </c>
      <c s="25" t="s">
        <v>53</v>
      </c>
      <c s="30" t="s">
        <v>368</v>
      </c>
      <c s="31" t="s">
        <v>127</v>
      </c>
      <c s="32">
        <v>1.44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369</v>
      </c>
    </row>
    <row r="66" spans="1:5" ht="12.75">
      <c r="A66" s="37" t="s">
        <v>52</v>
      </c>
      <c r="E66" s="38" t="s">
        <v>417</v>
      </c>
    </row>
    <row r="67" spans="1:5" ht="357">
      <c r="A67" t="s">
        <v>54</v>
      </c>
      <c r="E67" s="36" t="s">
        <v>371</v>
      </c>
    </row>
    <row r="68" spans="1:18" ht="12.75" customHeight="1">
      <c r="A68" s="6" t="s">
        <v>43</v>
      </c>
      <c s="6"/>
      <c s="40" t="s">
        <v>40</v>
      </c>
      <c s="6"/>
      <c s="27" t="s">
        <v>273</v>
      </c>
      <c s="6"/>
      <c s="6"/>
      <c s="6"/>
      <c s="41">
        <f>0+Q68</f>
      </c>
      <c r="O68">
        <f>0+R68</f>
      </c>
      <c r="Q68">
        <f>0+I69+I73</f>
      </c>
      <c>
        <f>0+O69+O73</f>
      </c>
    </row>
    <row r="69" spans="1:16" ht="12.75">
      <c r="A69" s="25" t="s">
        <v>45</v>
      </c>
      <c s="29" t="s">
        <v>100</v>
      </c>
      <c s="29" t="s">
        <v>397</v>
      </c>
      <c s="25" t="s">
        <v>53</v>
      </c>
      <c s="30" t="s">
        <v>398</v>
      </c>
      <c s="31" t="s">
        <v>277</v>
      </c>
      <c s="32">
        <v>24.6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53</v>
      </c>
    </row>
    <row r="71" spans="1:5" ht="12.75">
      <c r="A71" s="37" t="s">
        <v>52</v>
      </c>
      <c r="E71" s="38" t="s">
        <v>418</v>
      </c>
    </row>
    <row r="72" spans="1:5" ht="63.75">
      <c r="A72" t="s">
        <v>54</v>
      </c>
      <c r="E72" s="36" t="s">
        <v>376</v>
      </c>
    </row>
    <row r="73" spans="1:16" ht="12.75">
      <c r="A73" s="25" t="s">
        <v>45</v>
      </c>
      <c s="29" t="s">
        <v>104</v>
      </c>
      <c s="29" t="s">
        <v>399</v>
      </c>
      <c s="25" t="s">
        <v>53</v>
      </c>
      <c s="30" t="s">
        <v>400</v>
      </c>
      <c s="31" t="s">
        <v>277</v>
      </c>
      <c s="32">
        <v>15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379</v>
      </c>
    </row>
    <row r="75" spans="1:5" ht="12.75">
      <c r="A75" s="37" t="s">
        <v>52</v>
      </c>
      <c r="E75" s="38" t="s">
        <v>419</v>
      </c>
    </row>
    <row r="76" spans="1:5" ht="114.75">
      <c r="A76" t="s">
        <v>54</v>
      </c>
      <c r="E76" s="36" t="s">
        <v>381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0+O8+O17+O42+O55+O68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420</v>
      </c>
      <c s="42">
        <f>0+I8+I17+I42+I55+I68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420</v>
      </c>
      <c s="6"/>
      <c s="18" t="s">
        <v>421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133</v>
      </c>
      <c s="25" t="s">
        <v>29</v>
      </c>
      <c s="30" t="s">
        <v>134</v>
      </c>
      <c s="31" t="s">
        <v>135</v>
      </c>
      <c s="32">
        <v>5.363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320</v>
      </c>
    </row>
    <row r="11" spans="1:5" ht="12.75">
      <c r="A11" s="37" t="s">
        <v>52</v>
      </c>
      <c r="E11" s="38" t="s">
        <v>384</v>
      </c>
    </row>
    <row r="12" spans="1:5" ht="25.5">
      <c r="A12" t="s">
        <v>54</v>
      </c>
      <c r="E12" s="36" t="s">
        <v>138</v>
      </c>
    </row>
    <row r="13" spans="1:16" ht="12.75">
      <c r="A13" s="25" t="s">
        <v>45</v>
      </c>
      <c s="29" t="s">
        <v>23</v>
      </c>
      <c s="29" t="s">
        <v>133</v>
      </c>
      <c s="25" t="s">
        <v>23</v>
      </c>
      <c s="30" t="s">
        <v>134</v>
      </c>
      <c s="31" t="s">
        <v>135</v>
      </c>
      <c s="32">
        <v>44.04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53</v>
      </c>
    </row>
    <row r="15" spans="1:5" ht="12.75">
      <c r="A15" s="37" t="s">
        <v>52</v>
      </c>
      <c r="E15" s="38" t="s">
        <v>385</v>
      </c>
    </row>
    <row r="16" spans="1:5" ht="25.5">
      <c r="A16" t="s">
        <v>54</v>
      </c>
      <c r="E16" s="36" t="s">
        <v>138</v>
      </c>
    </row>
    <row r="17" spans="1:18" ht="12.75" customHeight="1">
      <c r="A17" s="6" t="s">
        <v>43</v>
      </c>
      <c s="6"/>
      <c s="40" t="s">
        <v>29</v>
      </c>
      <c s="6"/>
      <c s="27" t="s">
        <v>141</v>
      </c>
      <c s="6"/>
      <c s="6"/>
      <c s="6"/>
      <c s="41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25" t="s">
        <v>45</v>
      </c>
      <c s="29" t="s">
        <v>22</v>
      </c>
      <c s="29" t="s">
        <v>323</v>
      </c>
      <c s="25" t="s">
        <v>53</v>
      </c>
      <c s="30" t="s">
        <v>324</v>
      </c>
      <c s="31" t="s">
        <v>325</v>
      </c>
      <c s="32">
        <v>84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326</v>
      </c>
    </row>
    <row r="20" spans="1:5" ht="12.75">
      <c r="A20" s="37" t="s">
        <v>52</v>
      </c>
      <c r="E20" s="38" t="s">
        <v>327</v>
      </c>
    </row>
    <row r="21" spans="1:5" ht="38.25">
      <c r="A21" t="s">
        <v>54</v>
      </c>
      <c r="E21" s="36" t="s">
        <v>328</v>
      </c>
    </row>
    <row r="22" spans="1:16" ht="12.75">
      <c r="A22" s="25" t="s">
        <v>45</v>
      </c>
      <c s="29" t="s">
        <v>33</v>
      </c>
      <c s="29" t="s">
        <v>175</v>
      </c>
      <c s="25" t="s">
        <v>53</v>
      </c>
      <c s="30" t="s">
        <v>176</v>
      </c>
      <c s="31" t="s">
        <v>127</v>
      </c>
      <c s="32">
        <v>28.908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53</v>
      </c>
    </row>
    <row r="24" spans="1:5" ht="38.25">
      <c r="A24" s="37" t="s">
        <v>52</v>
      </c>
      <c r="E24" s="38" t="s">
        <v>422</v>
      </c>
    </row>
    <row r="25" spans="1:5" ht="318.75">
      <c r="A25" t="s">
        <v>54</v>
      </c>
      <c r="E25" s="36" t="s">
        <v>179</v>
      </c>
    </row>
    <row r="26" spans="1:16" ht="12.75">
      <c r="A26" s="25" t="s">
        <v>45</v>
      </c>
      <c s="29" t="s">
        <v>35</v>
      </c>
      <c s="29" t="s">
        <v>185</v>
      </c>
      <c s="25" t="s">
        <v>53</v>
      </c>
      <c s="30" t="s">
        <v>186</v>
      </c>
      <c s="31" t="s">
        <v>127</v>
      </c>
      <c s="32">
        <v>12.92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330</v>
      </c>
    </row>
    <row r="28" spans="1:5" ht="12.75">
      <c r="A28" s="37" t="s">
        <v>52</v>
      </c>
      <c r="E28" s="38" t="s">
        <v>423</v>
      </c>
    </row>
    <row r="29" spans="1:5" ht="229.5">
      <c r="A29" t="s">
        <v>54</v>
      </c>
      <c r="E29" s="36" t="s">
        <v>188</v>
      </c>
    </row>
    <row r="30" spans="1:16" ht="12.75">
      <c r="A30" s="25" t="s">
        <v>45</v>
      </c>
      <c s="29" t="s">
        <v>37</v>
      </c>
      <c s="29" t="s">
        <v>332</v>
      </c>
      <c s="25" t="s">
        <v>53</v>
      </c>
      <c s="30" t="s">
        <v>333</v>
      </c>
      <c s="31" t="s">
        <v>127</v>
      </c>
      <c s="32">
        <v>4.05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334</v>
      </c>
    </row>
    <row r="32" spans="1:5" ht="12.75">
      <c r="A32" s="37" t="s">
        <v>52</v>
      </c>
      <c r="E32" s="38" t="s">
        <v>424</v>
      </c>
    </row>
    <row r="33" spans="1:5" ht="280.5">
      <c r="A33" t="s">
        <v>54</v>
      </c>
      <c r="E33" s="36" t="s">
        <v>336</v>
      </c>
    </row>
    <row r="34" spans="1:16" ht="12.75">
      <c r="A34" s="25" t="s">
        <v>45</v>
      </c>
      <c s="29" t="s">
        <v>73</v>
      </c>
      <c s="29" t="s">
        <v>337</v>
      </c>
      <c s="25" t="s">
        <v>53</v>
      </c>
      <c s="30" t="s">
        <v>338</v>
      </c>
      <c s="31" t="s">
        <v>127</v>
      </c>
      <c s="32">
        <v>10.08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339</v>
      </c>
    </row>
    <row r="36" spans="1:5" ht="12.75">
      <c r="A36" s="37" t="s">
        <v>52</v>
      </c>
      <c r="E36" s="38" t="s">
        <v>425</v>
      </c>
    </row>
    <row r="37" spans="1:5" ht="293.25">
      <c r="A37" t="s">
        <v>54</v>
      </c>
      <c r="E37" s="36" t="s">
        <v>341</v>
      </c>
    </row>
    <row r="38" spans="1:16" ht="12.75">
      <c r="A38" s="25" t="s">
        <v>45</v>
      </c>
      <c s="29" t="s">
        <v>75</v>
      </c>
      <c s="29" t="s">
        <v>342</v>
      </c>
      <c s="25" t="s">
        <v>53</v>
      </c>
      <c s="30" t="s">
        <v>343</v>
      </c>
      <c s="31" t="s">
        <v>191</v>
      </c>
      <c s="32">
        <v>16.32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344</v>
      </c>
    </row>
    <row r="40" spans="1:5" ht="12.75">
      <c r="A40" s="37" t="s">
        <v>52</v>
      </c>
      <c r="E40" s="38" t="s">
        <v>426</v>
      </c>
    </row>
    <row r="41" spans="1:5" ht="25.5">
      <c r="A41" t="s">
        <v>54</v>
      </c>
      <c r="E41" s="36" t="s">
        <v>194</v>
      </c>
    </row>
    <row r="42" spans="1:18" ht="12.75" customHeight="1">
      <c r="A42" s="6" t="s">
        <v>43</v>
      </c>
      <c s="6"/>
      <c s="40" t="s">
        <v>23</v>
      </c>
      <c s="6"/>
      <c s="27" t="s">
        <v>205</v>
      </c>
      <c s="6"/>
      <c s="6"/>
      <c s="6"/>
      <c s="41">
        <f>0+Q42</f>
      </c>
      <c r="O42">
        <f>0+R42</f>
      </c>
      <c r="Q42">
        <f>0+I43+I47+I51</f>
      </c>
      <c>
        <f>0+O43+O47+O51</f>
      </c>
    </row>
    <row r="43" spans="1:16" ht="12.75">
      <c r="A43" s="25" t="s">
        <v>45</v>
      </c>
      <c s="29" t="s">
        <v>40</v>
      </c>
      <c s="29" t="s">
        <v>346</v>
      </c>
      <c s="25" t="s">
        <v>53</v>
      </c>
      <c s="30" t="s">
        <v>347</v>
      </c>
      <c s="31" t="s">
        <v>191</v>
      </c>
      <c s="32">
        <v>36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348</v>
      </c>
    </row>
    <row r="45" spans="1:5" ht="12.75">
      <c r="A45" s="37" t="s">
        <v>52</v>
      </c>
      <c r="E45" s="38" t="s">
        <v>391</v>
      </c>
    </row>
    <row r="46" spans="1:5" ht="331.5">
      <c r="A46" t="s">
        <v>54</v>
      </c>
      <c r="E46" s="36" t="s">
        <v>350</v>
      </c>
    </row>
    <row r="47" spans="1:16" ht="12.75">
      <c r="A47" s="25" t="s">
        <v>45</v>
      </c>
      <c s="29" t="s">
        <v>42</v>
      </c>
      <c s="29" t="s">
        <v>351</v>
      </c>
      <c s="25" t="s">
        <v>53</v>
      </c>
      <c s="30" t="s">
        <v>352</v>
      </c>
      <c s="31" t="s">
        <v>191</v>
      </c>
      <c s="32">
        <v>36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348</v>
      </c>
    </row>
    <row r="49" spans="1:5" ht="12.75">
      <c r="A49" s="37" t="s">
        <v>52</v>
      </c>
      <c r="E49" s="38" t="s">
        <v>392</v>
      </c>
    </row>
    <row r="50" spans="1:5" ht="12.75">
      <c r="A50" t="s">
        <v>54</v>
      </c>
      <c r="E50" s="36" t="s">
        <v>354</v>
      </c>
    </row>
    <row r="51" spans="1:16" ht="12.75">
      <c r="A51" s="25" t="s">
        <v>45</v>
      </c>
      <c s="29" t="s">
        <v>83</v>
      </c>
      <c s="29" t="s">
        <v>355</v>
      </c>
      <c s="25" t="s">
        <v>53</v>
      </c>
      <c s="30" t="s">
        <v>356</v>
      </c>
      <c s="31" t="s">
        <v>127</v>
      </c>
      <c s="32">
        <v>0.4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357</v>
      </c>
    </row>
    <row r="53" spans="1:5" ht="12.75">
      <c r="A53" s="37" t="s">
        <v>52</v>
      </c>
      <c r="E53" s="38" t="s">
        <v>393</v>
      </c>
    </row>
    <row r="54" spans="1:5" ht="229.5">
      <c r="A54" t="s">
        <v>54</v>
      </c>
      <c r="E54" s="36" t="s">
        <v>359</v>
      </c>
    </row>
    <row r="55" spans="1:18" ht="12.75" customHeight="1">
      <c r="A55" s="6" t="s">
        <v>43</v>
      </c>
      <c s="6"/>
      <c s="40" t="s">
        <v>33</v>
      </c>
      <c s="6"/>
      <c s="27" t="s">
        <v>123</v>
      </c>
      <c s="6"/>
      <c s="6"/>
      <c s="6"/>
      <c s="41">
        <f>0+Q55</f>
      </c>
      <c r="O55">
        <f>0+R55</f>
      </c>
      <c r="Q55">
        <f>0+I56+I60+I64</f>
      </c>
      <c>
        <f>0+O56+O60+O64</f>
      </c>
    </row>
    <row r="56" spans="1:16" ht="12.75">
      <c r="A56" s="25" t="s">
        <v>45</v>
      </c>
      <c s="29" t="s">
        <v>88</v>
      </c>
      <c s="29" t="s">
        <v>360</v>
      </c>
      <c s="25" t="s">
        <v>53</v>
      </c>
      <c s="30" t="s">
        <v>361</v>
      </c>
      <c s="31" t="s">
        <v>127</v>
      </c>
      <c s="32">
        <v>1.12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362</v>
      </c>
    </row>
    <row r="58" spans="1:5" ht="12.75">
      <c r="A58" s="37" t="s">
        <v>52</v>
      </c>
      <c r="E58" s="38" t="s">
        <v>427</v>
      </c>
    </row>
    <row r="59" spans="1:5" ht="51">
      <c r="A59" t="s">
        <v>54</v>
      </c>
      <c r="E59" s="36" t="s">
        <v>364</v>
      </c>
    </row>
    <row r="60" spans="1:16" ht="12.75">
      <c r="A60" s="25" t="s">
        <v>45</v>
      </c>
      <c s="29" t="s">
        <v>92</v>
      </c>
      <c s="29" t="s">
        <v>222</v>
      </c>
      <c s="25" t="s">
        <v>53</v>
      </c>
      <c s="30" t="s">
        <v>223</v>
      </c>
      <c s="31" t="s">
        <v>127</v>
      </c>
      <c s="32">
        <v>1.764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365</v>
      </c>
    </row>
    <row r="62" spans="1:5" ht="38.25">
      <c r="A62" s="37" t="s">
        <v>52</v>
      </c>
      <c r="E62" s="38" t="s">
        <v>428</v>
      </c>
    </row>
    <row r="63" spans="1:5" ht="102">
      <c r="A63" t="s">
        <v>54</v>
      </c>
      <c r="E63" s="36" t="s">
        <v>226</v>
      </c>
    </row>
    <row r="64" spans="1:16" ht="12.75">
      <c r="A64" s="25" t="s">
        <v>45</v>
      </c>
      <c s="29" t="s">
        <v>96</v>
      </c>
      <c s="29" t="s">
        <v>367</v>
      </c>
      <c s="25" t="s">
        <v>53</v>
      </c>
      <c s="30" t="s">
        <v>368</v>
      </c>
      <c s="31" t="s">
        <v>127</v>
      </c>
      <c s="32">
        <v>0.816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369</v>
      </c>
    </row>
    <row r="66" spans="1:5" ht="12.75">
      <c r="A66" s="37" t="s">
        <v>52</v>
      </c>
      <c r="E66" s="38" t="s">
        <v>429</v>
      </c>
    </row>
    <row r="67" spans="1:5" ht="357">
      <c r="A67" t="s">
        <v>54</v>
      </c>
      <c r="E67" s="36" t="s">
        <v>371</v>
      </c>
    </row>
    <row r="68" spans="1:18" ht="12.75" customHeight="1">
      <c r="A68" s="6" t="s">
        <v>43</v>
      </c>
      <c s="6"/>
      <c s="40" t="s">
        <v>40</v>
      </c>
      <c s="6"/>
      <c s="27" t="s">
        <v>273</v>
      </c>
      <c s="6"/>
      <c s="6"/>
      <c s="6"/>
      <c s="41">
        <f>0+Q68</f>
      </c>
      <c r="O68">
        <f>0+R68</f>
      </c>
      <c r="Q68">
        <f>0+I69+I73</f>
      </c>
      <c>
        <f>0+O69+O73</f>
      </c>
    </row>
    <row r="69" spans="1:16" ht="12.75">
      <c r="A69" s="25" t="s">
        <v>45</v>
      </c>
      <c s="29" t="s">
        <v>100</v>
      </c>
      <c s="29" t="s">
        <v>430</v>
      </c>
      <c s="25" t="s">
        <v>53</v>
      </c>
      <c s="30" t="s">
        <v>431</v>
      </c>
      <c s="31" t="s">
        <v>277</v>
      </c>
      <c s="32">
        <v>9.59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53</v>
      </c>
    </row>
    <row r="71" spans="1:5" ht="12.75">
      <c r="A71" s="37" t="s">
        <v>52</v>
      </c>
      <c r="E71" s="38" t="s">
        <v>432</v>
      </c>
    </row>
    <row r="72" spans="1:5" ht="63.75">
      <c r="A72" t="s">
        <v>54</v>
      </c>
      <c r="E72" s="36" t="s">
        <v>376</v>
      </c>
    </row>
    <row r="73" spans="1:16" ht="12.75">
      <c r="A73" s="25" t="s">
        <v>45</v>
      </c>
      <c s="29" t="s">
        <v>104</v>
      </c>
      <c s="29" t="s">
        <v>433</v>
      </c>
      <c s="25" t="s">
        <v>53</v>
      </c>
      <c s="30" t="s">
        <v>434</v>
      </c>
      <c s="31" t="s">
        <v>277</v>
      </c>
      <c s="32">
        <v>9.75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401</v>
      </c>
    </row>
    <row r="75" spans="1:5" ht="12.75">
      <c r="A75" s="37" t="s">
        <v>52</v>
      </c>
      <c r="E75" s="38" t="s">
        <v>402</v>
      </c>
    </row>
    <row r="76" spans="1:5" ht="114.75">
      <c r="A76" t="s">
        <v>54</v>
      </c>
      <c r="E76" s="36" t="s">
        <v>381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435</v>
      </c>
      <c s="42">
        <f>0+I8+I13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435</v>
      </c>
      <c s="6"/>
      <c s="18" t="s">
        <v>436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80</v>
      </c>
      <c s="25" t="s">
        <v>53</v>
      </c>
      <c s="30" t="s">
        <v>81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437</v>
      </c>
    </row>
    <row r="11" spans="1:5" ht="12.75">
      <c r="A11" s="37" t="s">
        <v>52</v>
      </c>
      <c r="E11" s="38" t="s">
        <v>53</v>
      </c>
    </row>
    <row r="12" spans="1:5" ht="12.75">
      <c r="A12" t="s">
        <v>54</v>
      </c>
      <c r="E12" s="36" t="s">
        <v>65</v>
      </c>
    </row>
    <row r="13" spans="1:18" ht="12.75" customHeight="1">
      <c r="A13" s="6" t="s">
        <v>43</v>
      </c>
      <c s="6"/>
      <c s="40" t="s">
        <v>40</v>
      </c>
      <c s="6"/>
      <c s="27" t="s">
        <v>273</v>
      </c>
      <c s="6"/>
      <c s="6"/>
      <c s="6"/>
      <c s="41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25" t="s">
        <v>45</v>
      </c>
      <c s="29" t="s">
        <v>23</v>
      </c>
      <c s="29" t="s">
        <v>438</v>
      </c>
      <c s="25" t="s">
        <v>53</v>
      </c>
      <c s="30" t="s">
        <v>439</v>
      </c>
      <c s="31" t="s">
        <v>86</v>
      </c>
      <c s="32">
        <v>20</v>
      </c>
      <c s="33">
        <v>0</v>
      </c>
      <c s="34">
        <f>ROUND(ROUND(H14,2)*ROUND(G14,3),2)</f>
      </c>
      <c r="O14">
        <f>(I14*21)/100</f>
      </c>
      <c t="s">
        <v>23</v>
      </c>
    </row>
    <row r="15" spans="1:5" ht="12.75">
      <c r="A15" s="35" t="s">
        <v>50</v>
      </c>
      <c r="E15" s="36" t="s">
        <v>440</v>
      </c>
    </row>
    <row r="16" spans="1:5" ht="12.75">
      <c r="A16" s="37" t="s">
        <v>52</v>
      </c>
      <c r="E16" s="38" t="s">
        <v>53</v>
      </c>
    </row>
    <row r="17" spans="1:5" ht="38.25">
      <c r="A17" t="s">
        <v>54</v>
      </c>
      <c r="E17" s="36" t="s">
        <v>441</v>
      </c>
    </row>
    <row r="18" spans="1:16" ht="25.5">
      <c r="A18" s="25" t="s">
        <v>45</v>
      </c>
      <c s="29" t="s">
        <v>22</v>
      </c>
      <c s="29" t="s">
        <v>442</v>
      </c>
      <c s="25" t="s">
        <v>53</v>
      </c>
      <c s="30" t="s">
        <v>443</v>
      </c>
      <c s="31" t="s">
        <v>86</v>
      </c>
      <c s="32">
        <v>29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444</v>
      </c>
    </row>
    <row r="20" spans="1:5" ht="153">
      <c r="A20" s="37" t="s">
        <v>52</v>
      </c>
      <c r="E20" s="38" t="s">
        <v>445</v>
      </c>
    </row>
    <row r="21" spans="1:5" ht="63.75">
      <c r="A21" t="s">
        <v>54</v>
      </c>
      <c r="E21" s="36" t="s">
        <v>446</v>
      </c>
    </row>
    <row r="22" spans="1:16" ht="12.75">
      <c r="A22" s="25" t="s">
        <v>45</v>
      </c>
      <c s="29" t="s">
        <v>33</v>
      </c>
      <c s="29" t="s">
        <v>296</v>
      </c>
      <c s="25" t="s">
        <v>53</v>
      </c>
      <c s="30" t="s">
        <v>297</v>
      </c>
      <c s="31" t="s">
        <v>86</v>
      </c>
      <c s="32">
        <v>29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447</v>
      </c>
    </row>
    <row r="24" spans="1:5" ht="12.75">
      <c r="A24" s="37" t="s">
        <v>52</v>
      </c>
      <c r="E24" s="38" t="s">
        <v>448</v>
      </c>
    </row>
    <row r="25" spans="1:5" ht="25.5">
      <c r="A25" t="s">
        <v>54</v>
      </c>
      <c r="E25" s="36" t="s">
        <v>300</v>
      </c>
    </row>
    <row r="26" spans="1:16" ht="12.75">
      <c r="A26" s="25" t="s">
        <v>45</v>
      </c>
      <c s="29" t="s">
        <v>35</v>
      </c>
      <c s="29" t="s">
        <v>449</v>
      </c>
      <c s="25" t="s">
        <v>53</v>
      </c>
      <c s="30" t="s">
        <v>450</v>
      </c>
      <c s="31" t="s">
        <v>451</v>
      </c>
      <c s="32">
        <v>4872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452</v>
      </c>
    </row>
    <row r="28" spans="1:5" ht="12.75">
      <c r="A28" s="37" t="s">
        <v>52</v>
      </c>
      <c r="E28" s="38" t="s">
        <v>453</v>
      </c>
    </row>
    <row r="29" spans="1:5" ht="25.5">
      <c r="A29" t="s">
        <v>54</v>
      </c>
      <c r="E29" s="36" t="s">
        <v>454</v>
      </c>
    </row>
    <row r="30" spans="1:16" ht="25.5">
      <c r="A30" s="25" t="s">
        <v>45</v>
      </c>
      <c s="29" t="s">
        <v>37</v>
      </c>
      <c s="29" t="s">
        <v>455</v>
      </c>
      <c s="25" t="s">
        <v>53</v>
      </c>
      <c s="30" t="s">
        <v>456</v>
      </c>
      <c s="31" t="s">
        <v>86</v>
      </c>
      <c s="32">
        <v>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457</v>
      </c>
    </row>
    <row r="32" spans="1:5" ht="12.75">
      <c r="A32" s="37" t="s">
        <v>52</v>
      </c>
      <c r="E32" s="38" t="s">
        <v>458</v>
      </c>
    </row>
    <row r="33" spans="1:5" ht="63.75">
      <c r="A33" t="s">
        <v>54</v>
      </c>
      <c r="E33" s="36" t="s">
        <v>446</v>
      </c>
    </row>
    <row r="34" spans="1:16" ht="12.75">
      <c r="A34" s="25" t="s">
        <v>45</v>
      </c>
      <c s="29" t="s">
        <v>73</v>
      </c>
      <c s="29" t="s">
        <v>459</v>
      </c>
      <c s="25" t="s">
        <v>53</v>
      </c>
      <c s="30" t="s">
        <v>460</v>
      </c>
      <c s="31" t="s">
        <v>86</v>
      </c>
      <c s="32">
        <v>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447</v>
      </c>
    </row>
    <row r="36" spans="1:5" ht="12.75">
      <c r="A36" s="37" t="s">
        <v>52</v>
      </c>
      <c r="E36" s="38" t="s">
        <v>461</v>
      </c>
    </row>
    <row r="37" spans="1:5" ht="25.5">
      <c r="A37" t="s">
        <v>54</v>
      </c>
      <c r="E37" s="36" t="s">
        <v>300</v>
      </c>
    </row>
    <row r="38" spans="1:16" ht="12.75">
      <c r="A38" s="25" t="s">
        <v>45</v>
      </c>
      <c s="29" t="s">
        <v>75</v>
      </c>
      <c s="29" t="s">
        <v>462</v>
      </c>
      <c s="25" t="s">
        <v>53</v>
      </c>
      <c s="30" t="s">
        <v>463</v>
      </c>
      <c s="31" t="s">
        <v>451</v>
      </c>
      <c s="32">
        <v>840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452</v>
      </c>
    </row>
    <row r="40" spans="1:5" ht="12.75">
      <c r="A40" s="37" t="s">
        <v>52</v>
      </c>
      <c r="E40" s="38" t="s">
        <v>464</v>
      </c>
    </row>
    <row r="41" spans="1:5" ht="25.5">
      <c r="A41" t="s">
        <v>54</v>
      </c>
      <c r="E41" s="36" t="s">
        <v>454</v>
      </c>
    </row>
    <row r="42" spans="1:16" ht="12.75">
      <c r="A42" s="25" t="s">
        <v>45</v>
      </c>
      <c s="29" t="s">
        <v>40</v>
      </c>
      <c s="29" t="s">
        <v>465</v>
      </c>
      <c s="25" t="s">
        <v>53</v>
      </c>
      <c s="30" t="s">
        <v>466</v>
      </c>
      <c s="31" t="s">
        <v>86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467</v>
      </c>
    </row>
    <row r="44" spans="1:5" ht="12.75">
      <c r="A44" s="37" t="s">
        <v>52</v>
      </c>
      <c r="E44" s="38" t="s">
        <v>468</v>
      </c>
    </row>
    <row r="45" spans="1:5" ht="76.5">
      <c r="A45" t="s">
        <v>54</v>
      </c>
      <c r="E45" s="36" t="s">
        <v>469</v>
      </c>
    </row>
    <row r="46" spans="1:16" ht="12.75">
      <c r="A46" s="25" t="s">
        <v>45</v>
      </c>
      <c s="29" t="s">
        <v>42</v>
      </c>
      <c s="29" t="s">
        <v>470</v>
      </c>
      <c s="25" t="s">
        <v>53</v>
      </c>
      <c s="30" t="s">
        <v>471</v>
      </c>
      <c s="31" t="s">
        <v>86</v>
      </c>
      <c s="32">
        <v>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467</v>
      </c>
    </row>
    <row r="48" spans="1:5" ht="12.75">
      <c r="A48" s="37" t="s">
        <v>52</v>
      </c>
      <c r="E48" s="38" t="s">
        <v>472</v>
      </c>
    </row>
    <row r="49" spans="1:5" ht="25.5">
      <c r="A49" t="s">
        <v>54</v>
      </c>
      <c r="E49" s="36" t="s">
        <v>473</v>
      </c>
    </row>
    <row r="50" spans="1:16" ht="12.75">
      <c r="A50" s="25" t="s">
        <v>45</v>
      </c>
      <c s="29" t="s">
        <v>83</v>
      </c>
      <c s="29" t="s">
        <v>474</v>
      </c>
      <c s="25" t="s">
        <v>53</v>
      </c>
      <c s="30" t="s">
        <v>475</v>
      </c>
      <c s="31" t="s">
        <v>451</v>
      </c>
      <c s="32">
        <v>336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476</v>
      </c>
    </row>
    <row r="52" spans="1:5" ht="12.75">
      <c r="A52" s="37" t="s">
        <v>52</v>
      </c>
      <c r="E52" s="38" t="s">
        <v>477</v>
      </c>
    </row>
    <row r="53" spans="1:5" ht="25.5">
      <c r="A53" t="s">
        <v>54</v>
      </c>
      <c r="E53" s="36" t="s">
        <v>478</v>
      </c>
    </row>
    <row r="54" spans="1:16" ht="12.75">
      <c r="A54" s="25" t="s">
        <v>45</v>
      </c>
      <c s="29" t="s">
        <v>88</v>
      </c>
      <c s="29" t="s">
        <v>479</v>
      </c>
      <c s="25" t="s">
        <v>53</v>
      </c>
      <c s="30" t="s">
        <v>480</v>
      </c>
      <c s="31" t="s">
        <v>86</v>
      </c>
      <c s="32">
        <v>2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481</v>
      </c>
    </row>
    <row r="56" spans="1:5" ht="12.75">
      <c r="A56" s="37" t="s">
        <v>52</v>
      </c>
      <c r="E56" s="38" t="s">
        <v>53</v>
      </c>
    </row>
    <row r="57" spans="1:5" ht="63.75">
      <c r="A57" t="s">
        <v>54</v>
      </c>
      <c r="E57" s="36" t="s">
        <v>482</v>
      </c>
    </row>
    <row r="58" spans="1:16" ht="12.75">
      <c r="A58" s="25" t="s">
        <v>45</v>
      </c>
      <c s="29" t="s">
        <v>92</v>
      </c>
      <c s="29" t="s">
        <v>483</v>
      </c>
      <c s="25" t="s">
        <v>53</v>
      </c>
      <c s="30" t="s">
        <v>484</v>
      </c>
      <c s="31" t="s">
        <v>86</v>
      </c>
      <c s="32">
        <v>2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447</v>
      </c>
    </row>
    <row r="60" spans="1:5" ht="12.75">
      <c r="A60" s="37" t="s">
        <v>52</v>
      </c>
      <c r="E60" s="38" t="s">
        <v>485</v>
      </c>
    </row>
    <row r="61" spans="1:5" ht="25.5">
      <c r="A61" t="s">
        <v>54</v>
      </c>
      <c r="E61" s="36" t="s">
        <v>473</v>
      </c>
    </row>
    <row r="62" spans="1:16" ht="12.75">
      <c r="A62" s="25" t="s">
        <v>45</v>
      </c>
      <c s="29" t="s">
        <v>96</v>
      </c>
      <c s="29" t="s">
        <v>486</v>
      </c>
      <c s="25" t="s">
        <v>53</v>
      </c>
      <c s="30" t="s">
        <v>487</v>
      </c>
      <c s="31" t="s">
        <v>451</v>
      </c>
      <c s="32">
        <v>336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452</v>
      </c>
    </row>
    <row r="64" spans="1:5" ht="12.75">
      <c r="A64" s="37" t="s">
        <v>52</v>
      </c>
      <c r="E64" s="38" t="s">
        <v>488</v>
      </c>
    </row>
    <row r="65" spans="1:5" ht="25.5">
      <c r="A65" t="s">
        <v>54</v>
      </c>
      <c r="E65" s="36" t="s">
        <v>478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0+O8+O21+O54+O95+O124+O149+O178+O187+O216+O229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489</v>
      </c>
      <c s="42">
        <f>0+I8+I21+I54+I95+I124+I149+I178+I187+I216+I229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489</v>
      </c>
      <c s="6"/>
      <c s="18" t="s">
        <v>490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133</v>
      </c>
      <c s="25" t="s">
        <v>29</v>
      </c>
      <c s="30" t="s">
        <v>134</v>
      </c>
      <c s="31" t="s">
        <v>135</v>
      </c>
      <c s="32">
        <v>199.989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320</v>
      </c>
    </row>
    <row r="11" spans="1:5" ht="38.25">
      <c r="A11" s="37" t="s">
        <v>52</v>
      </c>
      <c r="E11" s="38" t="s">
        <v>491</v>
      </c>
    </row>
    <row r="12" spans="1:5" ht="25.5">
      <c r="A12" t="s">
        <v>54</v>
      </c>
      <c r="E12" s="36" t="s">
        <v>138</v>
      </c>
    </row>
    <row r="13" spans="1:16" ht="12.75">
      <c r="A13" s="25" t="s">
        <v>45</v>
      </c>
      <c s="29" t="s">
        <v>23</v>
      </c>
      <c s="29" t="s">
        <v>133</v>
      </c>
      <c s="25" t="s">
        <v>23</v>
      </c>
      <c s="30" t="s">
        <v>134</v>
      </c>
      <c s="31" t="s">
        <v>135</v>
      </c>
      <c s="32">
        <v>227.731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53</v>
      </c>
    </row>
    <row r="15" spans="1:5" ht="12.75">
      <c r="A15" s="37" t="s">
        <v>52</v>
      </c>
      <c r="E15" s="38" t="s">
        <v>492</v>
      </c>
    </row>
    <row r="16" spans="1:5" ht="25.5">
      <c r="A16" t="s">
        <v>54</v>
      </c>
      <c r="E16" s="36" t="s">
        <v>138</v>
      </c>
    </row>
    <row r="17" spans="1:16" ht="12.75">
      <c r="A17" s="25" t="s">
        <v>45</v>
      </c>
      <c s="29" t="s">
        <v>22</v>
      </c>
      <c s="29" t="s">
        <v>493</v>
      </c>
      <c s="25" t="s">
        <v>53</v>
      </c>
      <c s="30" t="s">
        <v>494</v>
      </c>
      <c s="31" t="s">
        <v>135</v>
      </c>
      <c s="32">
        <v>0.71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495</v>
      </c>
    </row>
    <row r="19" spans="1:5" ht="12.75">
      <c r="A19" s="37" t="s">
        <v>52</v>
      </c>
      <c r="E19" s="38" t="s">
        <v>496</v>
      </c>
    </row>
    <row r="20" spans="1:5" ht="25.5">
      <c r="A20" t="s">
        <v>54</v>
      </c>
      <c r="E20" s="36" t="s">
        <v>138</v>
      </c>
    </row>
    <row r="21" spans="1:18" ht="12.75" customHeight="1">
      <c r="A21" s="6" t="s">
        <v>43</v>
      </c>
      <c s="6"/>
      <c s="40" t="s">
        <v>29</v>
      </c>
      <c s="6"/>
      <c s="27" t="s">
        <v>141</v>
      </c>
      <c s="6"/>
      <c s="6"/>
      <c s="6"/>
      <c s="41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25" t="s">
        <v>45</v>
      </c>
      <c s="29" t="s">
        <v>33</v>
      </c>
      <c s="29" t="s">
        <v>323</v>
      </c>
      <c s="25" t="s">
        <v>53</v>
      </c>
      <c s="30" t="s">
        <v>324</v>
      </c>
      <c s="31" t="s">
        <v>325</v>
      </c>
      <c s="32">
        <v>168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497</v>
      </c>
    </row>
    <row r="24" spans="1:5" ht="12.75">
      <c r="A24" s="37" t="s">
        <v>52</v>
      </c>
      <c r="E24" s="38" t="s">
        <v>498</v>
      </c>
    </row>
    <row r="25" spans="1:5" ht="38.25">
      <c r="A25" t="s">
        <v>54</v>
      </c>
      <c r="E25" s="36" t="s">
        <v>328</v>
      </c>
    </row>
    <row r="26" spans="1:16" ht="12.75">
      <c r="A26" s="25" t="s">
        <v>45</v>
      </c>
      <c s="29" t="s">
        <v>35</v>
      </c>
      <c s="29" t="s">
        <v>161</v>
      </c>
      <c s="25" t="s">
        <v>53</v>
      </c>
      <c s="30" t="s">
        <v>162</v>
      </c>
      <c s="31" t="s">
        <v>127</v>
      </c>
      <c s="32">
        <v>65.246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499</v>
      </c>
    </row>
    <row r="28" spans="1:5" ht="38.25">
      <c r="A28" s="37" t="s">
        <v>52</v>
      </c>
      <c r="E28" s="38" t="s">
        <v>500</v>
      </c>
    </row>
    <row r="29" spans="1:5" ht="306">
      <c r="A29" t="s">
        <v>54</v>
      </c>
      <c r="E29" s="36" t="s">
        <v>165</v>
      </c>
    </row>
    <row r="30" spans="1:16" ht="12.75">
      <c r="A30" s="25" t="s">
        <v>45</v>
      </c>
      <c s="29" t="s">
        <v>37</v>
      </c>
      <c s="29" t="s">
        <v>166</v>
      </c>
      <c s="25" t="s">
        <v>53</v>
      </c>
      <c s="30" t="s">
        <v>167</v>
      </c>
      <c s="31" t="s">
        <v>127</v>
      </c>
      <c s="32">
        <v>142.332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501</v>
      </c>
    </row>
    <row r="32" spans="1:5" ht="12.75">
      <c r="A32" s="37" t="s">
        <v>52</v>
      </c>
      <c r="E32" s="38" t="s">
        <v>502</v>
      </c>
    </row>
    <row r="33" spans="1:5" ht="306">
      <c r="A33" t="s">
        <v>54</v>
      </c>
      <c r="E33" s="36" t="s">
        <v>165</v>
      </c>
    </row>
    <row r="34" spans="1:16" ht="12.75">
      <c r="A34" s="25" t="s">
        <v>45</v>
      </c>
      <c s="29" t="s">
        <v>73</v>
      </c>
      <c s="29" t="s">
        <v>503</v>
      </c>
      <c s="25" t="s">
        <v>53</v>
      </c>
      <c s="30" t="s">
        <v>504</v>
      </c>
      <c s="31" t="s">
        <v>127</v>
      </c>
      <c s="32">
        <v>207.578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505</v>
      </c>
    </row>
    <row r="36" spans="1:5" ht="51">
      <c r="A36" s="37" t="s">
        <v>52</v>
      </c>
      <c r="E36" s="38" t="s">
        <v>506</v>
      </c>
    </row>
    <row r="37" spans="1:5" ht="318.75">
      <c r="A37" t="s">
        <v>54</v>
      </c>
      <c r="E37" s="36" t="s">
        <v>179</v>
      </c>
    </row>
    <row r="38" spans="1:16" ht="12.75">
      <c r="A38" s="25" t="s">
        <v>45</v>
      </c>
      <c s="29" t="s">
        <v>75</v>
      </c>
      <c s="29" t="s">
        <v>507</v>
      </c>
      <c s="25" t="s">
        <v>53</v>
      </c>
      <c s="30" t="s">
        <v>508</v>
      </c>
      <c s="31" t="s">
        <v>127</v>
      </c>
      <c s="32">
        <v>25.3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509</v>
      </c>
    </row>
    <row r="40" spans="1:5" ht="63.75">
      <c r="A40" s="37" t="s">
        <v>52</v>
      </c>
      <c r="E40" s="38" t="s">
        <v>510</v>
      </c>
    </row>
    <row r="41" spans="1:5" ht="242.25">
      <c r="A41" t="s">
        <v>54</v>
      </c>
      <c r="E41" s="36" t="s">
        <v>511</v>
      </c>
    </row>
    <row r="42" spans="1:16" ht="12.75">
      <c r="A42" s="25" t="s">
        <v>45</v>
      </c>
      <c s="29" t="s">
        <v>40</v>
      </c>
      <c s="29" t="s">
        <v>512</v>
      </c>
      <c s="25" t="s">
        <v>53</v>
      </c>
      <c s="30" t="s">
        <v>513</v>
      </c>
      <c s="31" t="s">
        <v>127</v>
      </c>
      <c s="32">
        <v>39.946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514</v>
      </c>
    </row>
    <row r="44" spans="1:5" ht="38.25">
      <c r="A44" s="37" t="s">
        <v>52</v>
      </c>
      <c r="E44" s="38" t="s">
        <v>515</v>
      </c>
    </row>
    <row r="45" spans="1:5" ht="229.5">
      <c r="A45" t="s">
        <v>54</v>
      </c>
      <c r="E45" s="36" t="s">
        <v>516</v>
      </c>
    </row>
    <row r="46" spans="1:16" ht="12.75">
      <c r="A46" s="25" t="s">
        <v>45</v>
      </c>
      <c s="29" t="s">
        <v>42</v>
      </c>
      <c s="29" t="s">
        <v>185</v>
      </c>
      <c s="25" t="s">
        <v>53</v>
      </c>
      <c s="30" t="s">
        <v>186</v>
      </c>
      <c s="31" t="s">
        <v>127</v>
      </c>
      <c s="32">
        <v>73.655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517</v>
      </c>
    </row>
    <row r="48" spans="1:5" ht="38.25">
      <c r="A48" s="37" t="s">
        <v>52</v>
      </c>
      <c r="E48" s="38" t="s">
        <v>518</v>
      </c>
    </row>
    <row r="49" spans="1:5" ht="229.5">
      <c r="A49" t="s">
        <v>54</v>
      </c>
      <c r="E49" s="36" t="s">
        <v>188</v>
      </c>
    </row>
    <row r="50" spans="1:16" ht="12.75">
      <c r="A50" s="25" t="s">
        <v>45</v>
      </c>
      <c s="29" t="s">
        <v>83</v>
      </c>
      <c s="29" t="s">
        <v>332</v>
      </c>
      <c s="25" t="s">
        <v>53</v>
      </c>
      <c s="30" t="s">
        <v>333</v>
      </c>
      <c s="31" t="s">
        <v>127</v>
      </c>
      <c s="32">
        <v>2.08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519</v>
      </c>
    </row>
    <row r="52" spans="1:5" ht="12.75">
      <c r="A52" s="37" t="s">
        <v>52</v>
      </c>
      <c r="E52" s="38" t="s">
        <v>520</v>
      </c>
    </row>
    <row r="53" spans="1:5" ht="280.5">
      <c r="A53" t="s">
        <v>54</v>
      </c>
      <c r="E53" s="36" t="s">
        <v>336</v>
      </c>
    </row>
    <row r="54" spans="1:18" ht="12.75" customHeight="1">
      <c r="A54" s="6" t="s">
        <v>43</v>
      </c>
      <c s="6"/>
      <c s="40" t="s">
        <v>23</v>
      </c>
      <c s="6"/>
      <c s="27" t="s">
        <v>205</v>
      </c>
      <c s="6"/>
      <c s="6"/>
      <c s="6"/>
      <c s="41">
        <f>0+Q54</f>
      </c>
      <c r="O54">
        <f>0+R54</f>
      </c>
      <c r="Q54">
        <f>0+I55+I59+I63+I67+I71+I75+I79+I83+I87+I91</f>
      </c>
      <c>
        <f>0+O55+O59+O63+O67+O71+O75+O79+O83+O87+O91</f>
      </c>
    </row>
    <row r="55" spans="1:16" ht="12.75">
      <c r="A55" s="25" t="s">
        <v>45</v>
      </c>
      <c s="29" t="s">
        <v>88</v>
      </c>
      <c s="29" t="s">
        <v>521</v>
      </c>
      <c s="25" t="s">
        <v>53</v>
      </c>
      <c s="30" t="s">
        <v>522</v>
      </c>
      <c s="31" t="s">
        <v>277</v>
      </c>
      <c s="32">
        <v>18.5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523</v>
      </c>
    </row>
    <row r="57" spans="1:5" ht="12.75">
      <c r="A57" s="37" t="s">
        <v>52</v>
      </c>
      <c r="E57" s="38" t="s">
        <v>524</v>
      </c>
    </row>
    <row r="58" spans="1:5" ht="165.75">
      <c r="A58" t="s">
        <v>54</v>
      </c>
      <c r="E58" s="36" t="s">
        <v>525</v>
      </c>
    </row>
    <row r="59" spans="1:16" ht="12.75">
      <c r="A59" s="25" t="s">
        <v>45</v>
      </c>
      <c s="29" t="s">
        <v>92</v>
      </c>
      <c s="29" t="s">
        <v>526</v>
      </c>
      <c s="25" t="s">
        <v>53</v>
      </c>
      <c s="30" t="s">
        <v>527</v>
      </c>
      <c s="31" t="s">
        <v>127</v>
      </c>
      <c s="32">
        <v>0.101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528</v>
      </c>
    </row>
    <row r="61" spans="1:5" ht="12.75">
      <c r="A61" s="37" t="s">
        <v>52</v>
      </c>
      <c r="E61" s="38" t="s">
        <v>529</v>
      </c>
    </row>
    <row r="62" spans="1:5" ht="51">
      <c r="A62" t="s">
        <v>54</v>
      </c>
      <c r="E62" s="36" t="s">
        <v>530</v>
      </c>
    </row>
    <row r="63" spans="1:16" ht="12.75">
      <c r="A63" s="25" t="s">
        <v>45</v>
      </c>
      <c s="29" t="s">
        <v>96</v>
      </c>
      <c s="29" t="s">
        <v>531</v>
      </c>
      <c s="25" t="s">
        <v>53</v>
      </c>
      <c s="30" t="s">
        <v>532</v>
      </c>
      <c s="31" t="s">
        <v>277</v>
      </c>
      <c s="32">
        <v>100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25.5">
      <c r="A64" s="35" t="s">
        <v>50</v>
      </c>
      <c r="E64" s="36" t="s">
        <v>533</v>
      </c>
    </row>
    <row r="65" spans="1:5" ht="12.75">
      <c r="A65" s="37" t="s">
        <v>52</v>
      </c>
      <c r="E65" s="38" t="s">
        <v>534</v>
      </c>
    </row>
    <row r="66" spans="1:5" ht="51">
      <c r="A66" t="s">
        <v>54</v>
      </c>
      <c r="E66" s="36" t="s">
        <v>535</v>
      </c>
    </row>
    <row r="67" spans="1:16" ht="12.75">
      <c r="A67" s="25" t="s">
        <v>45</v>
      </c>
      <c s="29" t="s">
        <v>100</v>
      </c>
      <c s="29" t="s">
        <v>346</v>
      </c>
      <c s="25" t="s">
        <v>53</v>
      </c>
      <c s="30" t="s">
        <v>347</v>
      </c>
      <c s="31" t="s">
        <v>191</v>
      </c>
      <c s="32">
        <v>378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536</v>
      </c>
    </row>
    <row r="69" spans="1:5" ht="12.75">
      <c r="A69" s="37" t="s">
        <v>52</v>
      </c>
      <c r="E69" s="38" t="s">
        <v>537</v>
      </c>
    </row>
    <row r="70" spans="1:5" ht="331.5">
      <c r="A70" t="s">
        <v>54</v>
      </c>
      <c r="E70" s="36" t="s">
        <v>350</v>
      </c>
    </row>
    <row r="71" spans="1:16" ht="12.75">
      <c r="A71" s="25" t="s">
        <v>45</v>
      </c>
      <c s="29" t="s">
        <v>104</v>
      </c>
      <c s="29" t="s">
        <v>351</v>
      </c>
      <c s="25" t="s">
        <v>53</v>
      </c>
      <c s="30" t="s">
        <v>352</v>
      </c>
      <c s="31" t="s">
        <v>191</v>
      </c>
      <c s="32">
        <v>378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536</v>
      </c>
    </row>
    <row r="73" spans="1:5" ht="12.75">
      <c r="A73" s="37" t="s">
        <v>52</v>
      </c>
      <c r="E73" s="38" t="s">
        <v>538</v>
      </c>
    </row>
    <row r="74" spans="1:5" ht="12.75">
      <c r="A74" t="s">
        <v>54</v>
      </c>
      <c r="E74" s="36" t="s">
        <v>354</v>
      </c>
    </row>
    <row r="75" spans="1:16" ht="25.5">
      <c r="A75" s="25" t="s">
        <v>45</v>
      </c>
      <c s="29" t="s">
        <v>109</v>
      </c>
      <c s="29" t="s">
        <v>539</v>
      </c>
      <c s="25" t="s">
        <v>53</v>
      </c>
      <c s="30" t="s">
        <v>540</v>
      </c>
      <c s="31" t="s">
        <v>277</v>
      </c>
      <c s="32">
        <v>130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541</v>
      </c>
    </row>
    <row r="77" spans="1:5" ht="12.75">
      <c r="A77" s="37" t="s">
        <v>52</v>
      </c>
      <c r="E77" s="38" t="s">
        <v>542</v>
      </c>
    </row>
    <row r="78" spans="1:5" ht="63.75">
      <c r="A78" t="s">
        <v>54</v>
      </c>
      <c r="E78" s="36" t="s">
        <v>543</v>
      </c>
    </row>
    <row r="79" spans="1:16" ht="12.75">
      <c r="A79" s="25" t="s">
        <v>45</v>
      </c>
      <c s="29" t="s">
        <v>114</v>
      </c>
      <c s="29" t="s">
        <v>544</v>
      </c>
      <c s="25" t="s">
        <v>53</v>
      </c>
      <c s="30" t="s">
        <v>545</v>
      </c>
      <c s="31" t="s">
        <v>127</v>
      </c>
      <c s="32">
        <v>25.438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546</v>
      </c>
    </row>
    <row r="81" spans="1:5" ht="38.25">
      <c r="A81" s="37" t="s">
        <v>52</v>
      </c>
      <c r="E81" s="38" t="s">
        <v>547</v>
      </c>
    </row>
    <row r="82" spans="1:5" ht="369.75">
      <c r="A82" t="s">
        <v>54</v>
      </c>
      <c r="E82" s="36" t="s">
        <v>548</v>
      </c>
    </row>
    <row r="83" spans="1:16" ht="12.75">
      <c r="A83" s="25" t="s">
        <v>45</v>
      </c>
      <c s="29" t="s">
        <v>119</v>
      </c>
      <c s="29" t="s">
        <v>549</v>
      </c>
      <c s="25" t="s">
        <v>53</v>
      </c>
      <c s="30" t="s">
        <v>550</v>
      </c>
      <c s="31" t="s">
        <v>135</v>
      </c>
      <c s="32">
        <v>4.07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551</v>
      </c>
    </row>
    <row r="85" spans="1:5" ht="12.75">
      <c r="A85" s="37" t="s">
        <v>52</v>
      </c>
      <c r="E85" s="38" t="s">
        <v>552</v>
      </c>
    </row>
    <row r="86" spans="1:5" ht="267.75">
      <c r="A86" t="s">
        <v>54</v>
      </c>
      <c r="E86" s="36" t="s">
        <v>553</v>
      </c>
    </row>
    <row r="87" spans="1:16" ht="12.75">
      <c r="A87" s="25" t="s">
        <v>45</v>
      </c>
      <c s="29" t="s">
        <v>124</v>
      </c>
      <c s="29" t="s">
        <v>554</v>
      </c>
      <c s="25" t="s">
        <v>53</v>
      </c>
      <c s="30" t="s">
        <v>555</v>
      </c>
      <c s="31" t="s">
        <v>191</v>
      </c>
      <c s="32">
        <v>78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556</v>
      </c>
    </row>
    <row r="89" spans="1:5" ht="38.25">
      <c r="A89" s="37" t="s">
        <v>52</v>
      </c>
      <c r="E89" s="38" t="s">
        <v>557</v>
      </c>
    </row>
    <row r="90" spans="1:5" ht="102">
      <c r="A90" t="s">
        <v>54</v>
      </c>
      <c r="E90" s="36" t="s">
        <v>558</v>
      </c>
    </row>
    <row r="91" spans="1:16" ht="12.75">
      <c r="A91" s="25" t="s">
        <v>45</v>
      </c>
      <c s="29" t="s">
        <v>228</v>
      </c>
      <c s="29" t="s">
        <v>559</v>
      </c>
      <c s="25" t="s">
        <v>53</v>
      </c>
      <c s="30" t="s">
        <v>560</v>
      </c>
      <c s="31" t="s">
        <v>191</v>
      </c>
      <c s="32">
        <v>39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561</v>
      </c>
    </row>
    <row r="93" spans="1:5" ht="38.25">
      <c r="A93" s="37" t="s">
        <v>52</v>
      </c>
      <c r="E93" s="38" t="s">
        <v>562</v>
      </c>
    </row>
    <row r="94" spans="1:5" ht="102">
      <c r="A94" t="s">
        <v>54</v>
      </c>
      <c r="E94" s="36" t="s">
        <v>563</v>
      </c>
    </row>
    <row r="95" spans="1:18" ht="12.75" customHeight="1">
      <c r="A95" s="6" t="s">
        <v>43</v>
      </c>
      <c s="6"/>
      <c s="40" t="s">
        <v>22</v>
      </c>
      <c s="6"/>
      <c s="27" t="s">
        <v>564</v>
      </c>
      <c s="6"/>
      <c s="6"/>
      <c s="6"/>
      <c s="41">
        <f>0+Q95</f>
      </c>
      <c r="O95">
        <f>0+R95</f>
      </c>
      <c r="Q95">
        <f>0+I96+I100+I104+I108+I112+I116+I120</f>
      </c>
      <c>
        <f>0+O96+O100+O104+O108+O112+O116+O120</f>
      </c>
    </row>
    <row r="96" spans="1:16" ht="12.75">
      <c r="A96" s="25" t="s">
        <v>45</v>
      </c>
      <c s="29" t="s">
        <v>234</v>
      </c>
      <c s="29" t="s">
        <v>565</v>
      </c>
      <c s="25" t="s">
        <v>53</v>
      </c>
      <c s="30" t="s">
        <v>566</v>
      </c>
      <c s="31" t="s">
        <v>567</v>
      </c>
      <c s="32">
        <v>196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568</v>
      </c>
    </row>
    <row r="98" spans="1:5" ht="38.25">
      <c r="A98" s="37" t="s">
        <v>52</v>
      </c>
      <c r="E98" s="38" t="s">
        <v>569</v>
      </c>
    </row>
    <row r="99" spans="1:5" ht="25.5">
      <c r="A99" t="s">
        <v>54</v>
      </c>
      <c r="E99" s="36" t="s">
        <v>570</v>
      </c>
    </row>
    <row r="100" spans="1:16" ht="12.75">
      <c r="A100" s="25" t="s">
        <v>45</v>
      </c>
      <c s="29" t="s">
        <v>240</v>
      </c>
      <c s="29" t="s">
        <v>571</v>
      </c>
      <c s="25" t="s">
        <v>53</v>
      </c>
      <c s="30" t="s">
        <v>572</v>
      </c>
      <c s="31" t="s">
        <v>127</v>
      </c>
      <c s="32">
        <v>8.236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573</v>
      </c>
    </row>
    <row r="102" spans="1:5" ht="38.25">
      <c r="A102" s="37" t="s">
        <v>52</v>
      </c>
      <c r="E102" s="38" t="s">
        <v>574</v>
      </c>
    </row>
    <row r="103" spans="1:5" ht="382.5">
      <c r="A103" t="s">
        <v>54</v>
      </c>
      <c r="E103" s="36" t="s">
        <v>575</v>
      </c>
    </row>
    <row r="104" spans="1:16" ht="12.75">
      <c r="A104" s="25" t="s">
        <v>45</v>
      </c>
      <c s="29" t="s">
        <v>246</v>
      </c>
      <c s="29" t="s">
        <v>576</v>
      </c>
      <c s="25" t="s">
        <v>53</v>
      </c>
      <c s="30" t="s">
        <v>577</v>
      </c>
      <c s="31" t="s">
        <v>135</v>
      </c>
      <c s="32">
        <v>1.153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578</v>
      </c>
    </row>
    <row r="106" spans="1:5" ht="12.75">
      <c r="A106" s="37" t="s">
        <v>52</v>
      </c>
      <c r="E106" s="38" t="s">
        <v>579</v>
      </c>
    </row>
    <row r="107" spans="1:5" ht="242.25">
      <c r="A107" t="s">
        <v>54</v>
      </c>
      <c r="E107" s="36" t="s">
        <v>580</v>
      </c>
    </row>
    <row r="108" spans="1:16" ht="12.75">
      <c r="A108" s="25" t="s">
        <v>45</v>
      </c>
      <c s="29" t="s">
        <v>252</v>
      </c>
      <c s="29" t="s">
        <v>581</v>
      </c>
      <c s="25" t="s">
        <v>53</v>
      </c>
      <c s="30" t="s">
        <v>582</v>
      </c>
      <c s="31" t="s">
        <v>127</v>
      </c>
      <c s="32">
        <v>8.4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583</v>
      </c>
    </row>
    <row r="110" spans="1:5" ht="38.25">
      <c r="A110" s="37" t="s">
        <v>52</v>
      </c>
      <c r="E110" s="38" t="s">
        <v>584</v>
      </c>
    </row>
    <row r="111" spans="1:5" ht="369.75">
      <c r="A111" t="s">
        <v>54</v>
      </c>
      <c r="E111" s="36" t="s">
        <v>585</v>
      </c>
    </row>
    <row r="112" spans="1:16" ht="12.75">
      <c r="A112" s="25" t="s">
        <v>45</v>
      </c>
      <c s="29" t="s">
        <v>257</v>
      </c>
      <c s="29" t="s">
        <v>586</v>
      </c>
      <c s="25" t="s">
        <v>53</v>
      </c>
      <c s="30" t="s">
        <v>587</v>
      </c>
      <c s="31" t="s">
        <v>135</v>
      </c>
      <c s="32">
        <v>1.176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588</v>
      </c>
    </row>
    <row r="114" spans="1:5" ht="12.75">
      <c r="A114" s="37" t="s">
        <v>52</v>
      </c>
      <c r="E114" s="38" t="s">
        <v>589</v>
      </c>
    </row>
    <row r="115" spans="1:5" ht="267.75">
      <c r="A115" t="s">
        <v>54</v>
      </c>
      <c r="E115" s="36" t="s">
        <v>553</v>
      </c>
    </row>
    <row r="116" spans="1:16" ht="12.75">
      <c r="A116" s="25" t="s">
        <v>45</v>
      </c>
      <c s="29" t="s">
        <v>263</v>
      </c>
      <c s="29" t="s">
        <v>590</v>
      </c>
      <c s="25" t="s">
        <v>53</v>
      </c>
      <c s="30" t="s">
        <v>591</v>
      </c>
      <c s="31" t="s">
        <v>127</v>
      </c>
      <c s="32">
        <v>29.12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25.5">
      <c r="A117" s="35" t="s">
        <v>50</v>
      </c>
      <c r="E117" s="36" t="s">
        <v>592</v>
      </c>
    </row>
    <row r="118" spans="1:5" ht="63.75">
      <c r="A118" s="37" t="s">
        <v>52</v>
      </c>
      <c r="E118" s="38" t="s">
        <v>593</v>
      </c>
    </row>
    <row r="119" spans="1:5" ht="369.75">
      <c r="A119" t="s">
        <v>54</v>
      </c>
      <c r="E119" s="36" t="s">
        <v>585</v>
      </c>
    </row>
    <row r="120" spans="1:16" ht="12.75">
      <c r="A120" s="25" t="s">
        <v>45</v>
      </c>
      <c s="29" t="s">
        <v>268</v>
      </c>
      <c s="29" t="s">
        <v>594</v>
      </c>
      <c s="25" t="s">
        <v>53</v>
      </c>
      <c s="30" t="s">
        <v>595</v>
      </c>
      <c s="31" t="s">
        <v>135</v>
      </c>
      <c s="32">
        <v>4.659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551</v>
      </c>
    </row>
    <row r="122" spans="1:5" ht="12.75">
      <c r="A122" s="37" t="s">
        <v>52</v>
      </c>
      <c r="E122" s="38" t="s">
        <v>596</v>
      </c>
    </row>
    <row r="123" spans="1:5" ht="267.75">
      <c r="A123" t="s">
        <v>54</v>
      </c>
      <c r="E123" s="36" t="s">
        <v>553</v>
      </c>
    </row>
    <row r="124" spans="1:18" ht="12.75" customHeight="1">
      <c r="A124" s="6" t="s">
        <v>43</v>
      </c>
      <c s="6"/>
      <c s="40" t="s">
        <v>33</v>
      </c>
      <c s="6"/>
      <c s="27" t="s">
        <v>123</v>
      </c>
      <c s="6"/>
      <c s="6"/>
      <c s="6"/>
      <c s="41">
        <f>0+Q124</f>
      </c>
      <c r="O124">
        <f>0+R124</f>
      </c>
      <c r="Q124">
        <f>0+I125+I129+I133+I137+I141+I145</f>
      </c>
      <c>
        <f>0+O125+O129+O133+O137+O141+O145</f>
      </c>
    </row>
    <row r="125" spans="1:16" ht="12.75">
      <c r="A125" s="25" t="s">
        <v>45</v>
      </c>
      <c s="29" t="s">
        <v>274</v>
      </c>
      <c s="29" t="s">
        <v>597</v>
      </c>
      <c s="25" t="s">
        <v>53</v>
      </c>
      <c s="30" t="s">
        <v>598</v>
      </c>
      <c s="31" t="s">
        <v>127</v>
      </c>
      <c s="32">
        <v>28.645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25.5">
      <c r="A126" s="35" t="s">
        <v>50</v>
      </c>
      <c r="E126" s="36" t="s">
        <v>599</v>
      </c>
    </row>
    <row r="127" spans="1:5" ht="51">
      <c r="A127" s="37" t="s">
        <v>52</v>
      </c>
      <c r="E127" s="38" t="s">
        <v>600</v>
      </c>
    </row>
    <row r="128" spans="1:5" ht="229.5">
      <c r="A128" t="s">
        <v>54</v>
      </c>
      <c r="E128" s="36" t="s">
        <v>601</v>
      </c>
    </row>
    <row r="129" spans="1:16" ht="12.75">
      <c r="A129" s="25" t="s">
        <v>45</v>
      </c>
      <c s="29" t="s">
        <v>281</v>
      </c>
      <c s="29" t="s">
        <v>602</v>
      </c>
      <c s="25" t="s">
        <v>53</v>
      </c>
      <c s="30" t="s">
        <v>603</v>
      </c>
      <c s="31" t="s">
        <v>127</v>
      </c>
      <c s="32">
        <v>1.781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604</v>
      </c>
    </row>
    <row r="131" spans="1:5" ht="12.75">
      <c r="A131" s="37" t="s">
        <v>52</v>
      </c>
      <c r="E131" s="38" t="s">
        <v>605</v>
      </c>
    </row>
    <row r="132" spans="1:5" ht="38.25">
      <c r="A132" t="s">
        <v>54</v>
      </c>
      <c r="E132" s="36" t="s">
        <v>606</v>
      </c>
    </row>
    <row r="133" spans="1:16" ht="12.75">
      <c r="A133" s="25" t="s">
        <v>45</v>
      </c>
      <c s="29" t="s">
        <v>287</v>
      </c>
      <c s="29" t="s">
        <v>607</v>
      </c>
      <c s="25" t="s">
        <v>53</v>
      </c>
      <c s="30" t="s">
        <v>608</v>
      </c>
      <c s="31" t="s">
        <v>127</v>
      </c>
      <c s="32">
        <v>13.241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609</v>
      </c>
    </row>
    <row r="135" spans="1:5" ht="63.75">
      <c r="A135" s="37" t="s">
        <v>52</v>
      </c>
      <c r="E135" s="38" t="s">
        <v>610</v>
      </c>
    </row>
    <row r="136" spans="1:5" ht="369.75">
      <c r="A136" t="s">
        <v>54</v>
      </c>
      <c r="E136" s="36" t="s">
        <v>585</v>
      </c>
    </row>
    <row r="137" spans="1:16" ht="12.75">
      <c r="A137" s="25" t="s">
        <v>45</v>
      </c>
      <c s="29" t="s">
        <v>289</v>
      </c>
      <c s="29" t="s">
        <v>611</v>
      </c>
      <c s="25" t="s">
        <v>53</v>
      </c>
      <c s="30" t="s">
        <v>612</v>
      </c>
      <c s="31" t="s">
        <v>127</v>
      </c>
      <c s="32">
        <v>30.875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613</v>
      </c>
    </row>
    <row r="139" spans="1:5" ht="38.25">
      <c r="A139" s="37" t="s">
        <v>52</v>
      </c>
      <c r="E139" s="38" t="s">
        <v>614</v>
      </c>
    </row>
    <row r="140" spans="1:5" ht="38.25">
      <c r="A140" t="s">
        <v>54</v>
      </c>
      <c r="E140" s="36" t="s">
        <v>615</v>
      </c>
    </row>
    <row r="141" spans="1:16" ht="12.75">
      <c r="A141" s="25" t="s">
        <v>45</v>
      </c>
      <c s="29" t="s">
        <v>295</v>
      </c>
      <c s="29" t="s">
        <v>222</v>
      </c>
      <c s="25" t="s">
        <v>53</v>
      </c>
      <c s="30" t="s">
        <v>223</v>
      </c>
      <c s="31" t="s">
        <v>127</v>
      </c>
      <c s="32">
        <v>18.066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25.5">
      <c r="A142" s="35" t="s">
        <v>50</v>
      </c>
      <c r="E142" s="36" t="s">
        <v>616</v>
      </c>
    </row>
    <row r="143" spans="1:5" ht="89.25">
      <c r="A143" s="37" t="s">
        <v>52</v>
      </c>
      <c r="E143" s="38" t="s">
        <v>617</v>
      </c>
    </row>
    <row r="144" spans="1:5" ht="102">
      <c r="A144" t="s">
        <v>54</v>
      </c>
      <c r="E144" s="36" t="s">
        <v>226</v>
      </c>
    </row>
    <row r="145" spans="1:16" ht="12.75">
      <c r="A145" s="25" t="s">
        <v>45</v>
      </c>
      <c s="29" t="s">
        <v>301</v>
      </c>
      <c s="29" t="s">
        <v>367</v>
      </c>
      <c s="25" t="s">
        <v>53</v>
      </c>
      <c s="30" t="s">
        <v>368</v>
      </c>
      <c s="31" t="s">
        <v>127</v>
      </c>
      <c s="32">
        <v>10.659</v>
      </c>
      <c s="33">
        <v>0</v>
      </c>
      <c s="34">
        <f>ROUND(ROUND(H145,2)*ROUND(G145,3),2)</f>
      </c>
      <c r="O145">
        <f>(I145*21)/100</f>
      </c>
      <c t="s">
        <v>23</v>
      </c>
    </row>
    <row r="146" spans="1:5" ht="12.75">
      <c r="A146" s="35" t="s">
        <v>50</v>
      </c>
      <c r="E146" s="36" t="s">
        <v>53</v>
      </c>
    </row>
    <row r="147" spans="1:5" ht="38.25">
      <c r="A147" s="37" t="s">
        <v>52</v>
      </c>
      <c r="E147" s="38" t="s">
        <v>618</v>
      </c>
    </row>
    <row r="148" spans="1:5" ht="357">
      <c r="A148" t="s">
        <v>54</v>
      </c>
      <c r="E148" s="36" t="s">
        <v>371</v>
      </c>
    </row>
    <row r="149" spans="1:18" ht="12.75" customHeight="1">
      <c r="A149" s="6" t="s">
        <v>43</v>
      </c>
      <c s="6"/>
      <c s="40" t="s">
        <v>35</v>
      </c>
      <c s="6"/>
      <c s="27" t="s">
        <v>227</v>
      </c>
      <c s="6"/>
      <c s="6"/>
      <c s="6"/>
      <c s="41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25" t="s">
        <v>45</v>
      </c>
      <c s="29" t="s">
        <v>307</v>
      </c>
      <c s="29" t="s">
        <v>253</v>
      </c>
      <c s="25" t="s">
        <v>53</v>
      </c>
      <c s="30" t="s">
        <v>254</v>
      </c>
      <c s="31" t="s">
        <v>191</v>
      </c>
      <c s="32">
        <v>121.92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255</v>
      </c>
    </row>
    <row r="152" spans="1:5" ht="38.25">
      <c r="A152" s="37" t="s">
        <v>52</v>
      </c>
      <c r="E152" s="38" t="s">
        <v>619</v>
      </c>
    </row>
    <row r="153" spans="1:5" ht="51">
      <c r="A153" t="s">
        <v>54</v>
      </c>
      <c r="E153" s="36" t="s">
        <v>251</v>
      </c>
    </row>
    <row r="154" spans="1:16" ht="12.75">
      <c r="A154" s="25" t="s">
        <v>45</v>
      </c>
      <c s="29" t="s">
        <v>313</v>
      </c>
      <c s="29" t="s">
        <v>258</v>
      </c>
      <c s="25" t="s">
        <v>53</v>
      </c>
      <c s="30" t="s">
        <v>259</v>
      </c>
      <c s="31" t="s">
        <v>191</v>
      </c>
      <c s="32">
        <v>62.4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620</v>
      </c>
    </row>
    <row r="156" spans="1:5" ht="12.75">
      <c r="A156" s="37" t="s">
        <v>52</v>
      </c>
      <c r="E156" s="38" t="s">
        <v>621</v>
      </c>
    </row>
    <row r="157" spans="1:5" ht="140.25">
      <c r="A157" t="s">
        <v>54</v>
      </c>
      <c r="E157" s="36" t="s">
        <v>262</v>
      </c>
    </row>
    <row r="158" spans="1:16" ht="12.75">
      <c r="A158" s="25" t="s">
        <v>45</v>
      </c>
      <c s="29" t="s">
        <v>622</v>
      </c>
      <c s="29" t="s">
        <v>623</v>
      </c>
      <c s="25" t="s">
        <v>53</v>
      </c>
      <c s="30" t="s">
        <v>624</v>
      </c>
      <c s="31" t="s">
        <v>191</v>
      </c>
      <c s="32">
        <v>62.4</v>
      </c>
      <c s="33">
        <v>0</v>
      </c>
      <c s="34">
        <f>ROUND(ROUND(H158,2)*ROUND(G158,3),2)</f>
      </c>
      <c r="O158">
        <f>(I158*21)/100</f>
      </c>
      <c t="s">
        <v>23</v>
      </c>
    </row>
    <row r="159" spans="1:5" ht="12.75">
      <c r="A159" s="35" t="s">
        <v>50</v>
      </c>
      <c r="E159" s="36" t="s">
        <v>625</v>
      </c>
    </row>
    <row r="160" spans="1:5" ht="12.75">
      <c r="A160" s="37" t="s">
        <v>52</v>
      </c>
      <c r="E160" s="38" t="s">
        <v>621</v>
      </c>
    </row>
    <row r="161" spans="1:5" ht="140.25">
      <c r="A161" t="s">
        <v>54</v>
      </c>
      <c r="E161" s="36" t="s">
        <v>262</v>
      </c>
    </row>
    <row r="162" spans="1:16" ht="12.75">
      <c r="A162" s="25" t="s">
        <v>45</v>
      </c>
      <c s="29" t="s">
        <v>626</v>
      </c>
      <c s="29" t="s">
        <v>627</v>
      </c>
      <c s="25" t="s">
        <v>53</v>
      </c>
      <c s="30" t="s">
        <v>628</v>
      </c>
      <c s="31" t="s">
        <v>191</v>
      </c>
      <c s="32">
        <v>59.52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629</v>
      </c>
    </row>
    <row r="164" spans="1:5" ht="12.75">
      <c r="A164" s="37" t="s">
        <v>52</v>
      </c>
      <c r="E164" s="38" t="s">
        <v>630</v>
      </c>
    </row>
    <row r="165" spans="1:5" ht="140.25">
      <c r="A165" t="s">
        <v>54</v>
      </c>
      <c r="E165" s="36" t="s">
        <v>262</v>
      </c>
    </row>
    <row r="166" spans="1:16" ht="12.75">
      <c r="A166" s="25" t="s">
        <v>45</v>
      </c>
      <c s="29" t="s">
        <v>631</v>
      </c>
      <c s="29" t="s">
        <v>632</v>
      </c>
      <c s="25" t="s">
        <v>53</v>
      </c>
      <c s="30" t="s">
        <v>633</v>
      </c>
      <c s="31" t="s">
        <v>191</v>
      </c>
      <c s="32">
        <v>59.52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634</v>
      </c>
    </row>
    <row r="168" spans="1:5" ht="12.75">
      <c r="A168" s="37" t="s">
        <v>52</v>
      </c>
      <c r="E168" s="38" t="s">
        <v>635</v>
      </c>
    </row>
    <row r="169" spans="1:5" ht="25.5">
      <c r="A169" t="s">
        <v>54</v>
      </c>
      <c r="E169" s="36" t="s">
        <v>636</v>
      </c>
    </row>
    <row r="170" spans="1:16" ht="12.75">
      <c r="A170" s="25" t="s">
        <v>45</v>
      </c>
      <c s="29" t="s">
        <v>637</v>
      </c>
      <c s="29" t="s">
        <v>638</v>
      </c>
      <c s="25" t="s">
        <v>53</v>
      </c>
      <c s="30" t="s">
        <v>639</v>
      </c>
      <c s="31" t="s">
        <v>277</v>
      </c>
      <c s="32">
        <v>28.4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640</v>
      </c>
    </row>
    <row r="172" spans="1:5" ht="12.75">
      <c r="A172" s="37" t="s">
        <v>52</v>
      </c>
      <c r="E172" s="38" t="s">
        <v>641</v>
      </c>
    </row>
    <row r="173" spans="1:5" ht="38.25">
      <c r="A173" t="s">
        <v>54</v>
      </c>
      <c r="E173" s="36" t="s">
        <v>642</v>
      </c>
    </row>
    <row r="174" spans="1:16" ht="12.75">
      <c r="A174" s="25" t="s">
        <v>45</v>
      </c>
      <c s="29" t="s">
        <v>643</v>
      </c>
      <c s="29" t="s">
        <v>644</v>
      </c>
      <c s="25" t="s">
        <v>53</v>
      </c>
      <c s="30" t="s">
        <v>645</v>
      </c>
      <c s="31" t="s">
        <v>277</v>
      </c>
      <c s="32">
        <v>28.4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12.75">
      <c r="A175" s="35" t="s">
        <v>50</v>
      </c>
      <c r="E175" s="36" t="s">
        <v>640</v>
      </c>
    </row>
    <row r="176" spans="1:5" ht="12.75">
      <c r="A176" s="37" t="s">
        <v>52</v>
      </c>
      <c r="E176" s="38" t="s">
        <v>641</v>
      </c>
    </row>
    <row r="177" spans="1:5" ht="38.25">
      <c r="A177" t="s">
        <v>54</v>
      </c>
      <c r="E177" s="36" t="s">
        <v>642</v>
      </c>
    </row>
    <row r="178" spans="1:18" ht="12.75" customHeight="1">
      <c r="A178" s="6" t="s">
        <v>43</v>
      </c>
      <c s="6"/>
      <c s="40" t="s">
        <v>37</v>
      </c>
      <c s="6"/>
      <c s="27" t="s">
        <v>646</v>
      </c>
      <c s="6"/>
      <c s="6"/>
      <c s="6"/>
      <c s="41">
        <f>0+Q178</f>
      </c>
      <c r="O178">
        <f>0+R178</f>
      </c>
      <c r="Q178">
        <f>0+I179+I183</f>
      </c>
      <c>
        <f>0+O179+O183</f>
      </c>
    </row>
    <row r="179" spans="1:16" ht="12.75">
      <c r="A179" s="25" t="s">
        <v>45</v>
      </c>
      <c s="29" t="s">
        <v>647</v>
      </c>
      <c s="29" t="s">
        <v>648</v>
      </c>
      <c s="25" t="s">
        <v>53</v>
      </c>
      <c s="30" t="s">
        <v>649</v>
      </c>
      <c s="31" t="s">
        <v>191</v>
      </c>
      <c s="32">
        <v>17.04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650</v>
      </c>
    </row>
    <row r="181" spans="1:5" ht="12.75">
      <c r="A181" s="37" t="s">
        <v>52</v>
      </c>
      <c r="E181" s="38" t="s">
        <v>651</v>
      </c>
    </row>
    <row r="182" spans="1:5" ht="25.5">
      <c r="A182" t="s">
        <v>54</v>
      </c>
      <c r="E182" s="36" t="s">
        <v>652</v>
      </c>
    </row>
    <row r="183" spans="1:16" ht="25.5">
      <c r="A183" s="25" t="s">
        <v>45</v>
      </c>
      <c s="29" t="s">
        <v>653</v>
      </c>
      <c s="29" t="s">
        <v>654</v>
      </c>
      <c s="25" t="s">
        <v>53</v>
      </c>
      <c s="30" t="s">
        <v>655</v>
      </c>
      <c s="31" t="s">
        <v>191</v>
      </c>
      <c s="32">
        <v>3.75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656</v>
      </c>
    </row>
    <row r="185" spans="1:5" ht="12.75">
      <c r="A185" s="37" t="s">
        <v>52</v>
      </c>
      <c r="E185" s="38" t="s">
        <v>657</v>
      </c>
    </row>
    <row r="186" spans="1:5" ht="76.5">
      <c r="A186" t="s">
        <v>54</v>
      </c>
      <c r="E186" s="36" t="s">
        <v>658</v>
      </c>
    </row>
    <row r="187" spans="1:18" ht="12.75" customHeight="1">
      <c r="A187" s="6" t="s">
        <v>43</v>
      </c>
      <c s="6"/>
      <c s="40" t="s">
        <v>73</v>
      </c>
      <c s="6"/>
      <c s="27" t="s">
        <v>659</v>
      </c>
      <c s="6"/>
      <c s="6"/>
      <c s="6"/>
      <c s="41">
        <f>0+Q187</f>
      </c>
      <c r="O187">
        <f>0+R187</f>
      </c>
      <c r="Q187">
        <f>0+I188+I192+I196+I200+I204+I208+I212</f>
      </c>
      <c>
        <f>0+O188+O192+O196+O200+O204+O208+O212</f>
      </c>
    </row>
    <row r="188" spans="1:16" ht="25.5">
      <c r="A188" s="25" t="s">
        <v>45</v>
      </c>
      <c s="29" t="s">
        <v>660</v>
      </c>
      <c s="29" t="s">
        <v>661</v>
      </c>
      <c s="25" t="s">
        <v>53</v>
      </c>
      <c s="30" t="s">
        <v>662</v>
      </c>
      <c s="31" t="s">
        <v>191</v>
      </c>
      <c s="32">
        <v>43.5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663</v>
      </c>
    </row>
    <row r="190" spans="1:5" ht="38.25">
      <c r="A190" s="37" t="s">
        <v>52</v>
      </c>
      <c r="E190" s="38" t="s">
        <v>664</v>
      </c>
    </row>
    <row r="191" spans="1:5" ht="191.25">
      <c r="A191" t="s">
        <v>54</v>
      </c>
      <c r="E191" s="36" t="s">
        <v>665</v>
      </c>
    </row>
    <row r="192" spans="1:16" ht="25.5">
      <c r="A192" s="25" t="s">
        <v>45</v>
      </c>
      <c s="29" t="s">
        <v>666</v>
      </c>
      <c s="29" t="s">
        <v>667</v>
      </c>
      <c s="25" t="s">
        <v>53</v>
      </c>
      <c s="30" t="s">
        <v>668</v>
      </c>
      <c s="31" t="s">
        <v>191</v>
      </c>
      <c s="32">
        <v>3.75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12.75">
      <c r="A193" s="35" t="s">
        <v>50</v>
      </c>
      <c r="E193" s="36" t="s">
        <v>669</v>
      </c>
    </row>
    <row r="194" spans="1:5" ht="12.75">
      <c r="A194" s="37" t="s">
        <v>52</v>
      </c>
      <c r="E194" s="38" t="s">
        <v>657</v>
      </c>
    </row>
    <row r="195" spans="1:5" ht="191.25">
      <c r="A195" t="s">
        <v>54</v>
      </c>
      <c r="E195" s="36" t="s">
        <v>665</v>
      </c>
    </row>
    <row r="196" spans="1:16" ht="25.5">
      <c r="A196" s="25" t="s">
        <v>45</v>
      </c>
      <c s="29" t="s">
        <v>670</v>
      </c>
      <c s="29" t="s">
        <v>671</v>
      </c>
      <c s="25" t="s">
        <v>53</v>
      </c>
      <c s="30" t="s">
        <v>672</v>
      </c>
      <c s="31" t="s">
        <v>191</v>
      </c>
      <c s="32">
        <v>72.384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12.75">
      <c r="A197" s="35" t="s">
        <v>50</v>
      </c>
      <c r="E197" s="36" t="s">
        <v>673</v>
      </c>
    </row>
    <row r="198" spans="1:5" ht="12.75">
      <c r="A198" s="37" t="s">
        <v>52</v>
      </c>
      <c r="E198" s="38" t="s">
        <v>674</v>
      </c>
    </row>
    <row r="199" spans="1:5" ht="204">
      <c r="A199" t="s">
        <v>54</v>
      </c>
      <c r="E199" s="36" t="s">
        <v>675</v>
      </c>
    </row>
    <row r="200" spans="1:16" ht="12.75">
      <c r="A200" s="25" t="s">
        <v>45</v>
      </c>
      <c s="29" t="s">
        <v>676</v>
      </c>
      <c s="29" t="s">
        <v>677</v>
      </c>
      <c s="25" t="s">
        <v>53</v>
      </c>
      <c s="30" t="s">
        <v>678</v>
      </c>
      <c s="31" t="s">
        <v>191</v>
      </c>
      <c s="32">
        <v>14.204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12.75">
      <c r="A201" s="35" t="s">
        <v>50</v>
      </c>
      <c r="E201" s="36" t="s">
        <v>679</v>
      </c>
    </row>
    <row r="202" spans="1:5" ht="12.75">
      <c r="A202" s="37" t="s">
        <v>52</v>
      </c>
      <c r="E202" s="38" t="s">
        <v>680</v>
      </c>
    </row>
    <row r="203" spans="1:5" ht="38.25">
      <c r="A203" t="s">
        <v>54</v>
      </c>
      <c r="E203" s="36" t="s">
        <v>681</v>
      </c>
    </row>
    <row r="204" spans="1:16" ht="12.75">
      <c r="A204" s="25" t="s">
        <v>45</v>
      </c>
      <c s="29" t="s">
        <v>682</v>
      </c>
      <c s="29" t="s">
        <v>683</v>
      </c>
      <c s="25" t="s">
        <v>53</v>
      </c>
      <c s="30" t="s">
        <v>684</v>
      </c>
      <c s="31" t="s">
        <v>191</v>
      </c>
      <c s="32">
        <v>130.06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25.5">
      <c r="A205" s="35" t="s">
        <v>50</v>
      </c>
      <c r="E205" s="36" t="s">
        <v>685</v>
      </c>
    </row>
    <row r="206" spans="1:5" ht="89.25">
      <c r="A206" s="37" t="s">
        <v>52</v>
      </c>
      <c r="E206" s="38" t="s">
        <v>686</v>
      </c>
    </row>
    <row r="207" spans="1:5" ht="38.25">
      <c r="A207" t="s">
        <v>54</v>
      </c>
      <c r="E207" s="36" t="s">
        <v>681</v>
      </c>
    </row>
    <row r="208" spans="1:16" ht="12.75">
      <c r="A208" s="25" t="s">
        <v>45</v>
      </c>
      <c s="29" t="s">
        <v>687</v>
      </c>
      <c s="29" t="s">
        <v>688</v>
      </c>
      <c s="25" t="s">
        <v>53</v>
      </c>
      <c s="30" t="s">
        <v>689</v>
      </c>
      <c s="31" t="s">
        <v>191</v>
      </c>
      <c s="32">
        <v>29.84</v>
      </c>
      <c s="33">
        <v>0</v>
      </c>
      <c s="34">
        <f>ROUND(ROUND(H208,2)*ROUND(G208,3),2)</f>
      </c>
      <c r="O208">
        <f>(I208*21)/100</f>
      </c>
      <c t="s">
        <v>23</v>
      </c>
    </row>
    <row r="209" spans="1:5" ht="12.75">
      <c r="A209" s="35" t="s">
        <v>50</v>
      </c>
      <c r="E209" s="36" t="s">
        <v>690</v>
      </c>
    </row>
    <row r="210" spans="1:5" ht="38.25">
      <c r="A210" s="37" t="s">
        <v>52</v>
      </c>
      <c r="E210" s="38" t="s">
        <v>691</v>
      </c>
    </row>
    <row r="211" spans="1:5" ht="51">
      <c r="A211" t="s">
        <v>54</v>
      </c>
      <c r="E211" s="36" t="s">
        <v>692</v>
      </c>
    </row>
    <row r="212" spans="1:16" ht="12.75">
      <c r="A212" s="25" t="s">
        <v>45</v>
      </c>
      <c s="29" t="s">
        <v>693</v>
      </c>
      <c s="29" t="s">
        <v>694</v>
      </c>
      <c s="25" t="s">
        <v>53</v>
      </c>
      <c s="30" t="s">
        <v>695</v>
      </c>
      <c s="31" t="s">
        <v>191</v>
      </c>
      <c s="32">
        <v>8.52</v>
      </c>
      <c s="33">
        <v>0</v>
      </c>
      <c s="34">
        <f>ROUND(ROUND(H212,2)*ROUND(G212,3),2)</f>
      </c>
      <c r="O212">
        <f>(I212*21)/100</f>
      </c>
      <c t="s">
        <v>23</v>
      </c>
    </row>
    <row r="213" spans="1:5" ht="12.75">
      <c r="A213" s="35" t="s">
        <v>50</v>
      </c>
      <c r="E213" s="36" t="s">
        <v>696</v>
      </c>
    </row>
    <row r="214" spans="1:5" ht="12.75">
      <c r="A214" s="37" t="s">
        <v>52</v>
      </c>
      <c r="E214" s="38" t="s">
        <v>697</v>
      </c>
    </row>
    <row r="215" spans="1:5" ht="51">
      <c r="A215" t="s">
        <v>54</v>
      </c>
      <c r="E215" s="36" t="s">
        <v>692</v>
      </c>
    </row>
    <row r="216" spans="1:18" ht="12.75" customHeight="1">
      <c r="A216" s="6" t="s">
        <v>43</v>
      </c>
      <c s="6"/>
      <c s="40" t="s">
        <v>75</v>
      </c>
      <c s="6"/>
      <c s="27" t="s">
        <v>698</v>
      </c>
      <c s="6"/>
      <c s="6"/>
      <c s="6"/>
      <c s="41">
        <f>0+Q216</f>
      </c>
      <c r="O216">
        <f>0+R216</f>
      </c>
      <c r="Q216">
        <f>0+I217+I221+I225</f>
      </c>
      <c>
        <f>0+O217+O221+O225</f>
      </c>
    </row>
    <row r="217" spans="1:16" ht="12.75">
      <c r="A217" s="25" t="s">
        <v>45</v>
      </c>
      <c s="29" t="s">
        <v>699</v>
      </c>
      <c s="29" t="s">
        <v>700</v>
      </c>
      <c s="25" t="s">
        <v>53</v>
      </c>
      <c s="30" t="s">
        <v>701</v>
      </c>
      <c s="31" t="s">
        <v>277</v>
      </c>
      <c s="32">
        <v>1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50</v>
      </c>
      <c r="E218" s="36" t="s">
        <v>702</v>
      </c>
    </row>
    <row r="219" spans="1:5" ht="12.75">
      <c r="A219" s="37" t="s">
        <v>52</v>
      </c>
      <c r="E219" s="38" t="s">
        <v>703</v>
      </c>
    </row>
    <row r="220" spans="1:5" ht="255">
      <c r="A220" t="s">
        <v>54</v>
      </c>
      <c r="E220" s="36" t="s">
        <v>704</v>
      </c>
    </row>
    <row r="221" spans="1:16" ht="12.75">
      <c r="A221" s="25" t="s">
        <v>45</v>
      </c>
      <c s="29" t="s">
        <v>705</v>
      </c>
      <c s="29" t="s">
        <v>706</v>
      </c>
      <c s="25" t="s">
        <v>53</v>
      </c>
      <c s="30" t="s">
        <v>707</v>
      </c>
      <c s="31" t="s">
        <v>86</v>
      </c>
      <c s="32">
        <v>2</v>
      </c>
      <c s="33">
        <v>0</v>
      </c>
      <c s="34">
        <f>ROUND(ROUND(H221,2)*ROUND(G221,3),2)</f>
      </c>
      <c r="O221">
        <f>(I221*21)/100</f>
      </c>
      <c t="s">
        <v>23</v>
      </c>
    </row>
    <row r="222" spans="1:5" ht="12.75">
      <c r="A222" s="35" t="s">
        <v>50</v>
      </c>
      <c r="E222" s="36" t="s">
        <v>708</v>
      </c>
    </row>
    <row r="223" spans="1:5" ht="12.75">
      <c r="A223" s="37" t="s">
        <v>52</v>
      </c>
      <c r="E223" s="38" t="s">
        <v>53</v>
      </c>
    </row>
    <row r="224" spans="1:5" ht="25.5">
      <c r="A224" t="s">
        <v>54</v>
      </c>
      <c r="E224" s="36" t="s">
        <v>709</v>
      </c>
    </row>
    <row r="225" spans="1:16" ht="12.75">
      <c r="A225" s="25" t="s">
        <v>45</v>
      </c>
      <c s="29" t="s">
        <v>710</v>
      </c>
      <c s="29" t="s">
        <v>711</v>
      </c>
      <c s="25" t="s">
        <v>53</v>
      </c>
      <c s="30" t="s">
        <v>712</v>
      </c>
      <c s="31" t="s">
        <v>86</v>
      </c>
      <c s="32">
        <v>2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50</v>
      </c>
      <c r="E226" s="36" t="s">
        <v>713</v>
      </c>
    </row>
    <row r="227" spans="1:5" ht="12.75">
      <c r="A227" s="37" t="s">
        <v>52</v>
      </c>
      <c r="E227" s="38" t="s">
        <v>714</v>
      </c>
    </row>
    <row r="228" spans="1:5" ht="153">
      <c r="A228" t="s">
        <v>54</v>
      </c>
      <c r="E228" s="36" t="s">
        <v>715</v>
      </c>
    </row>
    <row r="229" spans="1:18" ht="12.75" customHeight="1">
      <c r="A229" s="6" t="s">
        <v>43</v>
      </c>
      <c s="6"/>
      <c s="40" t="s">
        <v>40</v>
      </c>
      <c s="6"/>
      <c s="27" t="s">
        <v>273</v>
      </c>
      <c s="6"/>
      <c s="6"/>
      <c s="6"/>
      <c s="41">
        <f>0+Q229</f>
      </c>
      <c r="O229">
        <f>0+R229</f>
      </c>
      <c r="Q229">
        <f>0+I230+I234+I238+I242+I246+I250+I254+I258+I262+I266+I270+I274+I278+I282+I286</f>
      </c>
      <c>
        <f>0+O230+O234+O238+O242+O246+O250+O254+O258+O262+O266+O270+O274+O278+O282+O286</f>
      </c>
    </row>
    <row r="230" spans="1:16" ht="12.75">
      <c r="A230" s="25" t="s">
        <v>45</v>
      </c>
      <c s="29" t="s">
        <v>716</v>
      </c>
      <c s="29" t="s">
        <v>717</v>
      </c>
      <c s="25" t="s">
        <v>53</v>
      </c>
      <c s="30" t="s">
        <v>718</v>
      </c>
      <c s="31" t="s">
        <v>277</v>
      </c>
      <c s="32">
        <v>20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25.5">
      <c r="A231" s="35" t="s">
        <v>50</v>
      </c>
      <c r="E231" s="36" t="s">
        <v>719</v>
      </c>
    </row>
    <row r="232" spans="1:5" ht="12.75">
      <c r="A232" s="37" t="s">
        <v>52</v>
      </c>
      <c r="E232" s="38" t="s">
        <v>720</v>
      </c>
    </row>
    <row r="233" spans="1:5" ht="38.25">
      <c r="A233" t="s">
        <v>54</v>
      </c>
      <c r="E233" s="36" t="s">
        <v>721</v>
      </c>
    </row>
    <row r="234" spans="1:16" ht="12.75">
      <c r="A234" s="25" t="s">
        <v>45</v>
      </c>
      <c s="29" t="s">
        <v>722</v>
      </c>
      <c s="29" t="s">
        <v>723</v>
      </c>
      <c s="25" t="s">
        <v>53</v>
      </c>
      <c s="30" t="s">
        <v>724</v>
      </c>
      <c s="31" t="s">
        <v>277</v>
      </c>
      <c s="32">
        <v>32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725</v>
      </c>
    </row>
    <row r="236" spans="1:5" ht="12.75">
      <c r="A236" s="37" t="s">
        <v>52</v>
      </c>
      <c r="E236" s="38" t="s">
        <v>726</v>
      </c>
    </row>
    <row r="237" spans="1:5" ht="114.75">
      <c r="A237" t="s">
        <v>54</v>
      </c>
      <c r="E237" s="36" t="s">
        <v>727</v>
      </c>
    </row>
    <row r="238" spans="1:16" ht="12.75">
      <c r="A238" s="25" t="s">
        <v>45</v>
      </c>
      <c s="29" t="s">
        <v>728</v>
      </c>
      <c s="29" t="s">
        <v>282</v>
      </c>
      <c s="25" t="s">
        <v>53</v>
      </c>
      <c s="30" t="s">
        <v>283</v>
      </c>
      <c s="31" t="s">
        <v>86</v>
      </c>
      <c s="32">
        <v>4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729</v>
      </c>
    </row>
    <row r="240" spans="1:5" ht="12.75">
      <c r="A240" s="37" t="s">
        <v>52</v>
      </c>
      <c r="E240" s="38" t="s">
        <v>730</v>
      </c>
    </row>
    <row r="241" spans="1:5" ht="51">
      <c r="A241" t="s">
        <v>54</v>
      </c>
      <c r="E241" s="36" t="s">
        <v>286</v>
      </c>
    </row>
    <row r="242" spans="1:16" ht="12.75">
      <c r="A242" s="25" t="s">
        <v>45</v>
      </c>
      <c s="29" t="s">
        <v>731</v>
      </c>
      <c s="29" t="s">
        <v>732</v>
      </c>
      <c s="25" t="s">
        <v>53</v>
      </c>
      <c s="30" t="s">
        <v>733</v>
      </c>
      <c s="31" t="s">
        <v>86</v>
      </c>
      <c s="32">
        <v>6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734</v>
      </c>
    </row>
    <row r="244" spans="1:5" ht="12.75">
      <c r="A244" s="37" t="s">
        <v>52</v>
      </c>
      <c r="E244" s="38" t="s">
        <v>735</v>
      </c>
    </row>
    <row r="245" spans="1:5" ht="38.25">
      <c r="A245" t="s">
        <v>54</v>
      </c>
      <c r="E245" s="36" t="s">
        <v>736</v>
      </c>
    </row>
    <row r="246" spans="1:16" ht="12.75">
      <c r="A246" s="25" t="s">
        <v>45</v>
      </c>
      <c s="29" t="s">
        <v>737</v>
      </c>
      <c s="29" t="s">
        <v>738</v>
      </c>
      <c s="25" t="s">
        <v>53</v>
      </c>
      <c s="30" t="s">
        <v>739</v>
      </c>
      <c s="31" t="s">
        <v>86</v>
      </c>
      <c s="32">
        <v>1</v>
      </c>
      <c s="33">
        <v>0</v>
      </c>
      <c s="34">
        <f>ROUND(ROUND(H246,2)*ROUND(G246,3),2)</f>
      </c>
      <c r="O246">
        <f>(I246*21)/100</f>
      </c>
      <c t="s">
        <v>23</v>
      </c>
    </row>
    <row r="247" spans="1:5" ht="12.75">
      <c r="A247" s="35" t="s">
        <v>50</v>
      </c>
      <c r="E247" s="36" t="s">
        <v>740</v>
      </c>
    </row>
    <row r="248" spans="1:5" ht="12.75">
      <c r="A248" s="37" t="s">
        <v>52</v>
      </c>
      <c r="E248" s="38" t="s">
        <v>53</v>
      </c>
    </row>
    <row r="249" spans="1:5" ht="25.5">
      <c r="A249" t="s">
        <v>54</v>
      </c>
      <c r="E249" s="36" t="s">
        <v>741</v>
      </c>
    </row>
    <row r="250" spans="1:16" ht="25.5">
      <c r="A250" s="25" t="s">
        <v>45</v>
      </c>
      <c s="29" t="s">
        <v>742</v>
      </c>
      <c s="29" t="s">
        <v>290</v>
      </c>
      <c s="25" t="s">
        <v>53</v>
      </c>
      <c s="30" t="s">
        <v>291</v>
      </c>
      <c s="31" t="s">
        <v>86</v>
      </c>
      <c s="32">
        <v>4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50</v>
      </c>
      <c r="E251" s="36" t="s">
        <v>743</v>
      </c>
    </row>
    <row r="252" spans="1:5" ht="12.75">
      <c r="A252" s="37" t="s">
        <v>52</v>
      </c>
      <c r="E252" s="38" t="s">
        <v>730</v>
      </c>
    </row>
    <row r="253" spans="1:5" ht="25.5">
      <c r="A253" t="s">
        <v>54</v>
      </c>
      <c r="E253" s="36" t="s">
        <v>294</v>
      </c>
    </row>
    <row r="254" spans="1:16" ht="12.75">
      <c r="A254" s="25" t="s">
        <v>45</v>
      </c>
      <c s="29" t="s">
        <v>744</v>
      </c>
      <c s="29" t="s">
        <v>296</v>
      </c>
      <c s="25" t="s">
        <v>53</v>
      </c>
      <c s="30" t="s">
        <v>297</v>
      </c>
      <c s="31" t="s">
        <v>86</v>
      </c>
      <c s="32">
        <v>8</v>
      </c>
      <c s="33">
        <v>0</v>
      </c>
      <c s="34">
        <f>ROUND(ROUND(H254,2)*ROUND(G254,3),2)</f>
      </c>
      <c r="O254">
        <f>(I254*21)/100</f>
      </c>
      <c t="s">
        <v>23</v>
      </c>
    </row>
    <row r="255" spans="1:5" ht="12.75">
      <c r="A255" s="35" t="s">
        <v>50</v>
      </c>
      <c r="E255" s="36" t="s">
        <v>298</v>
      </c>
    </row>
    <row r="256" spans="1:5" ht="12.75">
      <c r="A256" s="37" t="s">
        <v>52</v>
      </c>
      <c r="E256" s="38" t="s">
        <v>745</v>
      </c>
    </row>
    <row r="257" spans="1:5" ht="25.5">
      <c r="A257" t="s">
        <v>54</v>
      </c>
      <c r="E257" s="36" t="s">
        <v>300</v>
      </c>
    </row>
    <row r="258" spans="1:16" ht="12.75">
      <c r="A258" s="25" t="s">
        <v>45</v>
      </c>
      <c s="29" t="s">
        <v>746</v>
      </c>
      <c s="29" t="s">
        <v>747</v>
      </c>
      <c s="25" t="s">
        <v>53</v>
      </c>
      <c s="30" t="s">
        <v>748</v>
      </c>
      <c s="31" t="s">
        <v>277</v>
      </c>
      <c s="32">
        <v>17.52</v>
      </c>
      <c s="33">
        <v>0</v>
      </c>
      <c s="34">
        <f>ROUND(ROUND(H258,2)*ROUND(G258,3),2)</f>
      </c>
      <c r="O258">
        <f>(I258*21)/100</f>
      </c>
      <c t="s">
        <v>23</v>
      </c>
    </row>
    <row r="259" spans="1:5" ht="12.75">
      <c r="A259" s="35" t="s">
        <v>50</v>
      </c>
      <c r="E259" s="36" t="s">
        <v>749</v>
      </c>
    </row>
    <row r="260" spans="1:5" ht="12.75">
      <c r="A260" s="37" t="s">
        <v>52</v>
      </c>
      <c r="E260" s="38" t="s">
        <v>750</v>
      </c>
    </row>
    <row r="261" spans="1:5" ht="51">
      <c r="A261" t="s">
        <v>54</v>
      </c>
      <c r="E261" s="36" t="s">
        <v>751</v>
      </c>
    </row>
    <row r="262" spans="1:16" ht="12.75">
      <c r="A262" s="25" t="s">
        <v>45</v>
      </c>
      <c s="29" t="s">
        <v>752</v>
      </c>
      <c s="29" t="s">
        <v>753</v>
      </c>
      <c s="25" t="s">
        <v>53</v>
      </c>
      <c s="30" t="s">
        <v>754</v>
      </c>
      <c s="31" t="s">
        <v>277</v>
      </c>
      <c s="32">
        <v>6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50</v>
      </c>
      <c r="E263" s="36" t="s">
        <v>755</v>
      </c>
    </row>
    <row r="264" spans="1:5" ht="12.75">
      <c r="A264" s="37" t="s">
        <v>52</v>
      </c>
      <c r="E264" s="38" t="s">
        <v>756</v>
      </c>
    </row>
    <row r="265" spans="1:5" ht="51">
      <c r="A265" t="s">
        <v>54</v>
      </c>
      <c r="E265" s="36" t="s">
        <v>751</v>
      </c>
    </row>
    <row r="266" spans="1:16" ht="12.75">
      <c r="A266" s="25" t="s">
        <v>45</v>
      </c>
      <c s="29" t="s">
        <v>757</v>
      </c>
      <c s="29" t="s">
        <v>758</v>
      </c>
      <c s="25" t="s">
        <v>53</v>
      </c>
      <c s="30" t="s">
        <v>759</v>
      </c>
      <c s="31" t="s">
        <v>277</v>
      </c>
      <c s="32">
        <v>13</v>
      </c>
      <c s="33">
        <v>0</v>
      </c>
      <c s="34">
        <f>ROUND(ROUND(H266,2)*ROUND(G266,3),2)</f>
      </c>
      <c r="O266">
        <f>(I266*21)/100</f>
      </c>
      <c t="s">
        <v>23</v>
      </c>
    </row>
    <row r="267" spans="1:5" ht="12.75">
      <c r="A267" s="35" t="s">
        <v>50</v>
      </c>
      <c r="E267" s="36" t="s">
        <v>760</v>
      </c>
    </row>
    <row r="268" spans="1:5" ht="12.75">
      <c r="A268" s="37" t="s">
        <v>52</v>
      </c>
      <c r="E268" s="38" t="s">
        <v>761</v>
      </c>
    </row>
    <row r="269" spans="1:5" ht="25.5">
      <c r="A269" t="s">
        <v>54</v>
      </c>
      <c r="E269" s="36" t="s">
        <v>312</v>
      </c>
    </row>
    <row r="270" spans="1:16" ht="12.75">
      <c r="A270" s="25" t="s">
        <v>45</v>
      </c>
      <c s="29" t="s">
        <v>762</v>
      </c>
      <c s="29" t="s">
        <v>763</v>
      </c>
      <c s="25" t="s">
        <v>53</v>
      </c>
      <c s="30" t="s">
        <v>764</v>
      </c>
      <c s="31" t="s">
        <v>277</v>
      </c>
      <c s="32">
        <v>13</v>
      </c>
      <c s="33">
        <v>0</v>
      </c>
      <c s="34">
        <f>ROUND(ROUND(H270,2)*ROUND(G270,3),2)</f>
      </c>
      <c r="O270">
        <f>(I270*21)/100</f>
      </c>
      <c t="s">
        <v>23</v>
      </c>
    </row>
    <row r="271" spans="1:5" ht="12.75">
      <c r="A271" s="35" t="s">
        <v>50</v>
      </c>
      <c r="E271" s="36" t="s">
        <v>765</v>
      </c>
    </row>
    <row r="272" spans="1:5" ht="12.75">
      <c r="A272" s="37" t="s">
        <v>52</v>
      </c>
      <c r="E272" s="38" t="s">
        <v>766</v>
      </c>
    </row>
    <row r="273" spans="1:5" ht="38.25">
      <c r="A273" t="s">
        <v>54</v>
      </c>
      <c r="E273" s="36" t="s">
        <v>317</v>
      </c>
    </row>
    <row r="274" spans="1:16" ht="12.75">
      <c r="A274" s="25" t="s">
        <v>45</v>
      </c>
      <c s="29" t="s">
        <v>767</v>
      </c>
      <c s="29" t="s">
        <v>768</v>
      </c>
      <c s="25" t="s">
        <v>53</v>
      </c>
      <c s="30" t="s">
        <v>769</v>
      </c>
      <c s="31" t="s">
        <v>127</v>
      </c>
      <c s="32">
        <v>62.64</v>
      </c>
      <c s="33">
        <v>0</v>
      </c>
      <c s="34">
        <f>ROUND(ROUND(H274,2)*ROUND(G274,3),2)</f>
      </c>
      <c r="O274">
        <f>(I274*21)/100</f>
      </c>
      <c t="s">
        <v>23</v>
      </c>
    </row>
    <row r="275" spans="1:5" ht="12.75">
      <c r="A275" s="35" t="s">
        <v>50</v>
      </c>
      <c r="E275" s="36" t="s">
        <v>770</v>
      </c>
    </row>
    <row r="276" spans="1:5" ht="38.25">
      <c r="A276" s="37" t="s">
        <v>52</v>
      </c>
      <c r="E276" s="38" t="s">
        <v>771</v>
      </c>
    </row>
    <row r="277" spans="1:5" ht="102">
      <c r="A277" t="s">
        <v>54</v>
      </c>
      <c r="E277" s="36" t="s">
        <v>772</v>
      </c>
    </row>
    <row r="278" spans="1:16" ht="12.75">
      <c r="A278" s="25" t="s">
        <v>45</v>
      </c>
      <c s="29" t="s">
        <v>773</v>
      </c>
      <c s="29" t="s">
        <v>774</v>
      </c>
      <c s="25" t="s">
        <v>53</v>
      </c>
      <c s="30" t="s">
        <v>775</v>
      </c>
      <c s="31" t="s">
        <v>127</v>
      </c>
      <c s="32">
        <v>19.861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12.75">
      <c r="A279" s="35" t="s">
        <v>50</v>
      </c>
      <c r="E279" s="36" t="s">
        <v>776</v>
      </c>
    </row>
    <row r="280" spans="1:5" ht="51">
      <c r="A280" s="37" t="s">
        <v>52</v>
      </c>
      <c r="E280" s="38" t="s">
        <v>777</v>
      </c>
    </row>
    <row r="281" spans="1:5" ht="102">
      <c r="A281" t="s">
        <v>54</v>
      </c>
      <c r="E281" s="36" t="s">
        <v>772</v>
      </c>
    </row>
    <row r="282" spans="1:16" ht="12.75">
      <c r="A282" s="25" t="s">
        <v>45</v>
      </c>
      <c s="29" t="s">
        <v>778</v>
      </c>
      <c s="29" t="s">
        <v>779</v>
      </c>
      <c s="25" t="s">
        <v>53</v>
      </c>
      <c s="30" t="s">
        <v>780</v>
      </c>
      <c s="31" t="s">
        <v>135</v>
      </c>
      <c s="32">
        <v>6.859</v>
      </c>
      <c s="33">
        <v>0</v>
      </c>
      <c s="34">
        <f>ROUND(ROUND(H282,2)*ROUND(G282,3),2)</f>
      </c>
      <c r="O282">
        <f>(I282*21)/100</f>
      </c>
      <c t="s">
        <v>23</v>
      </c>
    </row>
    <row r="283" spans="1:5" ht="12.75">
      <c r="A283" s="35" t="s">
        <v>50</v>
      </c>
      <c r="E283" s="36" t="s">
        <v>781</v>
      </c>
    </row>
    <row r="284" spans="1:5" ht="51">
      <c r="A284" s="37" t="s">
        <v>52</v>
      </c>
      <c r="E284" s="38" t="s">
        <v>782</v>
      </c>
    </row>
    <row r="285" spans="1:5" ht="76.5">
      <c r="A285" t="s">
        <v>54</v>
      </c>
      <c r="E285" s="36" t="s">
        <v>783</v>
      </c>
    </row>
    <row r="286" spans="1:16" ht="12.75">
      <c r="A286" s="25" t="s">
        <v>45</v>
      </c>
      <c s="29" t="s">
        <v>784</v>
      </c>
      <c s="29" t="s">
        <v>785</v>
      </c>
      <c s="25" t="s">
        <v>53</v>
      </c>
      <c s="30" t="s">
        <v>786</v>
      </c>
      <c s="31" t="s">
        <v>191</v>
      </c>
      <c s="32">
        <v>59.13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12.75">
      <c r="A287" s="35" t="s">
        <v>50</v>
      </c>
      <c r="E287" s="36" t="s">
        <v>787</v>
      </c>
    </row>
    <row r="288" spans="1:5" ht="12.75">
      <c r="A288" s="37" t="s">
        <v>52</v>
      </c>
      <c r="E288" s="38" t="s">
        <v>788</v>
      </c>
    </row>
    <row r="289" spans="1:5" ht="76.5">
      <c r="A289" t="s">
        <v>54</v>
      </c>
      <c r="E289" s="36" t="s">
        <v>789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